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555" windowWidth="16935" windowHeight="13485"/>
  </bookViews>
  <sheets>
    <sheet name="ООДиО" sheetId="1" r:id="rId1"/>
  </sheets>
  <calcPr calcId="145621"/>
</workbook>
</file>

<file path=xl/calcChain.xml><?xml version="1.0" encoding="utf-8"?>
<calcChain xmlns="http://schemas.openxmlformats.org/spreadsheetml/2006/main">
  <c r="CC4" i="1" l="1"/>
  <c r="CJ5" i="1"/>
  <c r="CH5" i="1"/>
  <c r="CF5" i="1"/>
  <c r="CD5" i="1"/>
  <c r="CJ4" i="1"/>
  <c r="CH4" i="1"/>
  <c r="CF4" i="1"/>
  <c r="CD4" i="1"/>
  <c r="CF7" i="1" l="1"/>
  <c r="BW14" i="1" l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K5" i="1"/>
  <c r="CI5" i="1"/>
  <c r="CG5" i="1"/>
  <c r="CE5" i="1"/>
  <c r="CC5" i="1"/>
  <c r="CK4" i="1"/>
  <c r="CI4" i="1"/>
  <c r="CG4" i="1"/>
  <c r="CE4" i="1"/>
</calcChain>
</file>

<file path=xl/sharedStrings.xml><?xml version="1.0" encoding="utf-8"?>
<sst xmlns="http://schemas.openxmlformats.org/spreadsheetml/2006/main" count="169" uniqueCount="102">
  <si>
    <t>Наименование раздела в меню сайта</t>
  </si>
  <si>
    <t>Основные сведения</t>
  </si>
  <si>
    <t>Структура и органы управления Организации</t>
  </si>
  <si>
    <t>Документы</t>
  </si>
  <si>
    <t>Деятельность</t>
  </si>
  <si>
    <t>Руководство. Педагогический и вожатский состав</t>
  </si>
  <si>
    <t>Материально-техническое обеспечение и оснащенность Организации</t>
  </si>
  <si>
    <t>Услуги, в том числе платные, предоставляемые организацией</t>
  </si>
  <si>
    <t>Доступная среда</t>
  </si>
  <si>
    <t>Карта сайта</t>
  </si>
  <si>
    <t>Статистика посещения</t>
  </si>
  <si>
    <t>Критерий</t>
  </si>
  <si>
    <t>Школа</t>
  </si>
  <si>
    <t>Полное и сокращенное наименование (при наличии) Организации</t>
  </si>
  <si>
    <t>Организационно-правовая форма Организации</t>
  </si>
  <si>
    <t>Тип Организации</t>
  </si>
  <si>
    <t>Дата создания Организации</t>
  </si>
  <si>
    <t>Учредитель (учредители) Организации</t>
  </si>
  <si>
    <t>Наименование представительств и филиалов Организации (при наличии)</t>
  </si>
  <si>
    <t>Место нахождения Организации, ее представительств и филиалов (при наличии)</t>
  </si>
  <si>
    <t>Режим (сезонный/круглогодичный) и график работы Организации, ее представительств и филиалов (при наличии)</t>
  </si>
  <si>
    <t>Контактные телефоны Организации, ее представительств и филиалов (при наличии), в том числе телефоны для оперативной связи с родителями (законными представителями детей)</t>
  </si>
  <si>
    <t>Адреса электронной почты Организации, ее представительств и филиалов (при наличии)</t>
  </si>
  <si>
    <t>Адреса официальных сайтов представительств и филиалов Организации (при наличии) или страницах в информационно-телекоммуникационной сети «Интернет»</t>
  </si>
  <si>
    <t>Наименования структурных подразделений (органов управления) (при наличии)</t>
  </si>
  <si>
    <t>ФИО и должности руководителей структурных подразделений (органов управления) Организации</t>
  </si>
  <si>
    <t>Места нахождения структурных подразделений</t>
  </si>
  <si>
    <t>Адреса официальных сайтов в сети «Интернет» и электронной почты структурных подразделений (органов управления) Организации (при наличии)</t>
  </si>
  <si>
    <t>Положения о структурных подразделениях (органах управления) Организации с приложением указанных положений в виде электронных документов</t>
  </si>
  <si>
    <t>Устав Организации</t>
  </si>
  <si>
    <t>Положение об Организации.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</si>
  <si>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Правила нахождения на территории организации отдыха детей и их оздоровления (п. 2.2. статьи 12 Федерального закона № 124-ФЗ).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</si>
  <si>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Коллективный договор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</si>
  <si>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Информация о наличии санитарно-эпидемиологического заключения, включая дату выдачи заключения</t>
  </si>
  <si>
    <t>Предписания органов, осуществляющих государственный контроль (надзор) в сфере организации отдыха детей и их оздоровления. Отчеты об исполнении таких предписаний (при наличии).</t>
  </si>
  <si>
    <t xml:space="preserve">Информация о наличии лицензии на осуществление медицинской деятельности. Лицензия, либо договор об оказании медицинской помощи, заключаемый между организацией отдыха детей и их оздоровления и медицинской организацией </t>
  </si>
  <si>
    <t>Информация о наличии лицензии на осуществление образовательной деятельности. Лицензия (в случае осуществления организацией образовательной деятельности по основным и дополнительным общеобразовательным программам, основным программам профессионального обучения)</t>
  </si>
  <si>
    <t>Программа развития Организации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</si>
  <si>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Иные локальные нормативные акты Организации по основным вопросам организации и осуществления деятельности.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</si>
  <si>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Возрастная категория детей, принимаемых в организацию отдыха детей и их оздоровления</t>
  </si>
  <si>
    <t>Даты проведения смен</t>
  </si>
  <si>
    <t>Реализуемые программы дополнительного образования по различным направленностям</t>
  </si>
  <si>
    <t>Программа воспитания</t>
  </si>
  <si>
    <t>Методические разработки (при наличии)</t>
  </si>
  <si>
    <t>Фамилия, имя, отчество (последнее -при наличии) руководителя, его заместителей</t>
  </si>
  <si>
    <t>Должность руководителя, его заместителей</t>
  </si>
  <si>
    <t>Контактные телефоны, адреса электронной почты</t>
  </si>
  <si>
    <t>Фамилия, имя, отчество (последнее - при наличии) работника</t>
  </si>
  <si>
    <t>Занимаемая должность (должности)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</si>
  <si>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</si>
  <si>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</si>
  <si>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</si>
  <si>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Сведения о продолжительности опыта (лет) работы в профессиональной сфере, соответствующей образовательной деятельности</t>
  </si>
  <si>
    <t>Фамилия, имя, отчество (последнее - при наличии)</t>
  </si>
  <si>
    <t>Наименование должности</t>
  </si>
  <si>
    <t>Контактные телефоны</t>
  </si>
  <si>
    <t>Адрес электронной почты</t>
  </si>
  <si>
    <t>Дата ввода используемых Организацией объектов (для организаций стационарного типа)</t>
  </si>
  <si>
    <t>Дата проведения капитального ремонта</t>
  </si>
  <si>
    <t>Об условиях проживания детей в Организации</t>
  </si>
  <si>
    <t>Об условиях питания детей</t>
  </si>
  <si>
    <t>Наличие оборудованных учебных кабинетов</t>
  </si>
  <si>
    <t>Объекты для проведения практических занятий</t>
  </si>
  <si>
    <t>Наличие библиотек</t>
  </si>
  <si>
    <t>Наличие и объектов спорта</t>
  </si>
  <si>
    <t>Средства обучения и воспитания</t>
  </si>
  <si>
    <t>Документ о порядке оказания платных услуг, в том числе образец договора об организации отдыха и оздоровления ребенка</t>
  </si>
  <si>
    <t>Средняя стоимость 1 дня пребывания в Организации и стоимость путевки</t>
  </si>
  <si>
    <t>Информация о возможности и механизмах компенсации стоимости услуг по организации отдыха и оздоровления детей на территории субъекта Российской Федерации; (при наличии)</t>
  </si>
  <si>
    <t>Информация о разъезде и заезде в Организацию</t>
  </si>
  <si>
    <t>Перечень документов ребенка, необходимых для зачисления в Организацию</t>
  </si>
  <si>
    <t>О созданных специальных условиях отдыха и оздоровления детей с ОВЗ, с инвалидностью</t>
  </si>
  <si>
    <t>О созданных специальных условиях охраны здоровья детей целевой группы, в том числе условиях питания</t>
  </si>
  <si>
    <t>Об условиях для хранения лекарственных препаратов для медицинского применения и специализированных продуктов лечебного питания</t>
  </si>
  <si>
    <t>О специально оборудованных помещениях и объектах, приспособленных для детей с ОВЗ и детей - инвалидов, в том числе спортивных объектах</t>
  </si>
  <si>
    <t>О материально-технических средствах обучения и воспитания, отвечающих возможностям и потребностям детей с ОВЗ, с инвалидностью</t>
  </si>
  <si>
    <t>Об условиях беспрепятственного доступа к водным объектам (при наличии); об организации сопровождения ассистентом (помощником) по оказанию технической помощи детей-инвалидов, нуждающихся в таком сопровождении</t>
  </si>
  <si>
    <t>О возможности самостоятельного или с помощью ассистента (помощника) по оказанию технической помощи передвижения детей с ОВЗ, с инвалидностью по территории организации, включая вход в размещенные на территории объекты и выхода из них</t>
  </si>
  <si>
    <t>О возможности посадки в транспортное средство и высадки из него перед входом на объекты, в том числе с использованием кресла-коляски и при необходимости с помощью ассистента (помощника) по оказанию технической помощи</t>
  </si>
  <si>
    <t>О доступе к информационным системам и информационно-телекоммуникационным сетям, в том числе приспособленным для использования инвалидами и лицами с ОВЗ</t>
  </si>
  <si>
    <t>О размещении оборудования и носителей информации, необходимых для обеспечения беспрепятственного доступа инвалидов к объектам и услугам с учетом ограничений их жизнедеятельности</t>
  </si>
  <si>
    <t>О дублировании необходимой для инвалидов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Брайля, допуск переводчика русского жестового языка (сурдопереводчика) и тифлосурдопереводчика</t>
  </si>
  <si>
    <t>О допуске и условиях перемещения (нахождения) на объектах собаки-проводника при наличии документа, подтверждающего ее специальное обучение</t>
  </si>
  <si>
    <t>Соответствие структуры сайта законодательству, содержание информации во всех разделах сайта и ссылки на все документы, размещенные на сайте</t>
  </si>
  <si>
    <t>Количество посещений сайта</t>
  </si>
  <si>
    <t>Дата</t>
  </si>
  <si>
    <t>11.07.2024</t>
  </si>
  <si>
    <t>МБУ КСОЦ «Ольгинка»</t>
  </si>
  <si>
    <t>МБУ ДОЦ «Краснодарская смена»</t>
  </si>
  <si>
    <t>Обновленная информация</t>
  </si>
  <si>
    <t>% Обновленная информация</t>
  </si>
  <si>
    <t>Неполная информация</t>
  </si>
  <si>
    <t>% Неполная информация</t>
  </si>
  <si>
    <t>Информация отсутствует</t>
  </si>
  <si>
    <t>% Информация отсутствует</t>
  </si>
  <si>
    <t>Сумма баллов</t>
  </si>
  <si>
    <t>Процент наполненности %</t>
  </si>
  <si>
    <t>Обновленная информация %</t>
  </si>
  <si>
    <t>Неполная информация %</t>
  </si>
  <si>
    <t xml:space="preserve">Информация отсутствует </t>
  </si>
  <si>
    <t>Информация отсутствует %</t>
  </si>
  <si>
    <t>Сумма критериев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</si>
</sst>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/>
    <xf numFmtId="0" fontId="0" fillId="0" borderId="0" xfId="0" applyAlignment="1">
      <alignment vertical="center" wrapText="1"/>
    </xf>
    <xf numFmtId="10" fontId="0" fillId="2" borderId="0" xfId="0" applyNumberFormat="1" applyFill="1"/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4"/>
  <sheetViews>
    <sheetView tabSelected="1" workbookViewId="0">
      <pane xSplit="2" ySplit="3" topLeftCell="CB4" activePane="bottomRight" state="frozen"/>
      <selection pane="topRight"/>
      <selection pane="bottomLeft"/>
      <selection pane="bottomRight" activeCell="CK7" sqref="CK7"/>
    </sheetView>
  </sheetViews>
  <sheetFormatPr defaultRowHeight="15" x14ac:dyDescent="0.2"/>
  <cols>
    <col min="1" max="1" width="12" customWidth="1"/>
    <col min="2" max="2" width="28" customWidth="1"/>
    <col min="3" max="676" width="16" customWidth="1"/>
  </cols>
  <sheetData>
    <row r="1" spans="1:192" ht="60" customHeight="1" x14ac:dyDescent="0.2">
      <c r="A1" s="5" t="s">
        <v>0</v>
      </c>
      <c r="B1" s="5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3</v>
      </c>
      <c r="T1" s="1" t="s">
        <v>3</v>
      </c>
      <c r="U1" s="1" t="s">
        <v>3</v>
      </c>
      <c r="V1" s="1" t="s">
        <v>3</v>
      </c>
      <c r="W1" s="1" t="s">
        <v>3</v>
      </c>
      <c r="X1" s="1" t="s">
        <v>3</v>
      </c>
      <c r="Y1" s="1" t="s">
        <v>3</v>
      </c>
      <c r="Z1" s="1" t="s">
        <v>3</v>
      </c>
      <c r="AA1" s="1" t="s">
        <v>3</v>
      </c>
      <c r="AB1" s="1" t="s">
        <v>3</v>
      </c>
      <c r="AC1" s="1" t="s">
        <v>4</v>
      </c>
      <c r="AD1" s="1" t="s">
        <v>4</v>
      </c>
      <c r="AE1" s="1" t="s">
        <v>4</v>
      </c>
      <c r="AF1" s="1" t="s">
        <v>4</v>
      </c>
      <c r="AG1" s="1" t="s">
        <v>4</v>
      </c>
      <c r="AH1" s="1" t="s">
        <v>5</v>
      </c>
      <c r="AI1" s="1" t="s">
        <v>5</v>
      </c>
      <c r="AJ1" s="1" t="s">
        <v>5</v>
      </c>
      <c r="AK1" s="1" t="s">
        <v>5</v>
      </c>
      <c r="AL1" s="1" t="s">
        <v>5</v>
      </c>
      <c r="AM1" s="1" t="s">
        <v>5</v>
      </c>
      <c r="AN1" s="1" t="s">
        <v>5</v>
      </c>
      <c r="AO1" s="1" t="s">
        <v>5</v>
      </c>
      <c r="AP1" s="1" t="s">
        <v>5</v>
      </c>
      <c r="AQ1" s="1" t="s">
        <v>5</v>
      </c>
      <c r="AR1" s="1" t="s">
        <v>5</v>
      </c>
      <c r="AS1" s="1" t="s">
        <v>5</v>
      </c>
      <c r="AT1" s="1" t="s">
        <v>5</v>
      </c>
      <c r="AU1" s="1" t="s">
        <v>6</v>
      </c>
      <c r="AV1" s="1" t="s">
        <v>6</v>
      </c>
      <c r="AW1" s="1" t="s">
        <v>6</v>
      </c>
      <c r="AX1" s="1" t="s">
        <v>6</v>
      </c>
      <c r="AY1" s="1" t="s">
        <v>6</v>
      </c>
      <c r="AZ1" s="1" t="s">
        <v>6</v>
      </c>
      <c r="BA1" s="1" t="s">
        <v>6</v>
      </c>
      <c r="BB1" s="1" t="s">
        <v>6</v>
      </c>
      <c r="BC1" s="1" t="s">
        <v>6</v>
      </c>
      <c r="BD1" s="1" t="s">
        <v>7</v>
      </c>
      <c r="BE1" s="1" t="s">
        <v>7</v>
      </c>
      <c r="BF1" s="1" t="s">
        <v>7</v>
      </c>
      <c r="BG1" s="1" t="s">
        <v>7</v>
      </c>
      <c r="BH1" s="1" t="s">
        <v>7</v>
      </c>
      <c r="BI1" s="1" t="s">
        <v>7</v>
      </c>
      <c r="BJ1" s="1" t="s">
        <v>8</v>
      </c>
      <c r="BK1" s="1" t="s">
        <v>8</v>
      </c>
      <c r="BL1" s="1" t="s">
        <v>8</v>
      </c>
      <c r="BM1" s="1" t="s">
        <v>8</v>
      </c>
      <c r="BN1" s="1" t="s">
        <v>8</v>
      </c>
      <c r="BO1" s="1" t="s">
        <v>8</v>
      </c>
      <c r="BP1" s="1" t="s">
        <v>8</v>
      </c>
      <c r="BQ1" s="1" t="s">
        <v>8</v>
      </c>
      <c r="BR1" s="1" t="s">
        <v>8</v>
      </c>
      <c r="BS1" s="1" t="s">
        <v>8</v>
      </c>
      <c r="BT1" s="1" t="s">
        <v>8</v>
      </c>
      <c r="BU1" s="1" t="s">
        <v>8</v>
      </c>
      <c r="BV1" s="1" t="s">
        <v>9</v>
      </c>
      <c r="BW1" s="1" t="s">
        <v>10</v>
      </c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</row>
    <row r="2" spans="1:192" ht="60" customHeight="1" x14ac:dyDescent="0.2">
      <c r="A2" s="5" t="s">
        <v>11</v>
      </c>
      <c r="B2" s="5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 t="s">
        <v>30</v>
      </c>
      <c r="U2" s="1" t="s">
        <v>31</v>
      </c>
      <c r="V2" s="1" t="s">
        <v>32</v>
      </c>
      <c r="W2" s="1" t="s">
        <v>33</v>
      </c>
      <c r="X2" s="1" t="s">
        <v>34</v>
      </c>
      <c r="Y2" s="1" t="s">
        <v>35</v>
      </c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1" t="s">
        <v>42</v>
      </c>
      <c r="AG2" s="1" t="s">
        <v>43</v>
      </c>
      <c r="AH2" s="1" t="s">
        <v>44</v>
      </c>
      <c r="AI2" s="1" t="s">
        <v>45</v>
      </c>
      <c r="AJ2" s="1" t="s">
        <v>46</v>
      </c>
      <c r="AK2" s="1" t="s">
        <v>47</v>
      </c>
      <c r="AL2" s="1" t="s">
        <v>48</v>
      </c>
      <c r="AM2" s="1" t="s">
        <v>49</v>
      </c>
      <c r="AN2" s="1" t="s">
        <v>50</v>
      </c>
      <c r="AO2" s="1" t="s">
        <v>51</v>
      </c>
      <c r="AP2" s="1" t="s">
        <v>52</v>
      </c>
      <c r="AQ2" s="1" t="s">
        <v>53</v>
      </c>
      <c r="AR2" s="1" t="s">
        <v>54</v>
      </c>
      <c r="AS2" s="1" t="s">
        <v>55</v>
      </c>
      <c r="AT2" s="1" t="s">
        <v>56</v>
      </c>
      <c r="AU2" s="1" t="s">
        <v>57</v>
      </c>
      <c r="AV2" s="1" t="s">
        <v>58</v>
      </c>
      <c r="AW2" s="1" t="s">
        <v>59</v>
      </c>
      <c r="AX2" s="1" t="s">
        <v>60</v>
      </c>
      <c r="AY2" s="1" t="s">
        <v>61</v>
      </c>
      <c r="AZ2" s="1" t="s">
        <v>62</v>
      </c>
      <c r="BA2" s="1" t="s">
        <v>63</v>
      </c>
      <c r="BB2" s="1" t="s">
        <v>64</v>
      </c>
      <c r="BC2" s="1" t="s">
        <v>65</v>
      </c>
      <c r="BD2" s="1" t="s">
        <v>66</v>
      </c>
      <c r="BE2" s="1" t="s">
        <v>67</v>
      </c>
      <c r="BF2" s="1" t="s">
        <v>68</v>
      </c>
      <c r="BG2" s="1" t="s">
        <v>69</v>
      </c>
      <c r="BH2" s="1" t="s">
        <v>70</v>
      </c>
      <c r="BI2" s="1" t="s">
        <v>70</v>
      </c>
      <c r="BJ2" s="1" t="s">
        <v>71</v>
      </c>
      <c r="BK2" s="1" t="s">
        <v>72</v>
      </c>
      <c r="BL2" s="1" t="s">
        <v>73</v>
      </c>
      <c r="BM2" s="1" t="s">
        <v>74</v>
      </c>
      <c r="BN2" s="1" t="s">
        <v>75</v>
      </c>
      <c r="BO2" s="1" t="s">
        <v>76</v>
      </c>
      <c r="BP2" s="1" t="s">
        <v>77</v>
      </c>
      <c r="BQ2" s="1" t="s">
        <v>78</v>
      </c>
      <c r="BR2" s="1" t="s">
        <v>79</v>
      </c>
      <c r="BS2" s="1" t="s">
        <v>80</v>
      </c>
      <c r="BT2" s="1" t="s">
        <v>81</v>
      </c>
      <c r="BU2" s="1" t="s">
        <v>82</v>
      </c>
      <c r="BV2" s="1" t="s">
        <v>83</v>
      </c>
      <c r="BW2" s="1" t="s">
        <v>84</v>
      </c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</row>
    <row r="3" spans="1:192" ht="99.95" customHeight="1" x14ac:dyDescent="0.2">
      <c r="A3" s="1" t="s">
        <v>85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3" t="s">
        <v>95</v>
      </c>
      <c r="CD3" s="3" t="s">
        <v>96</v>
      </c>
      <c r="CE3" s="3" t="s">
        <v>89</v>
      </c>
      <c r="CF3" s="3" t="s">
        <v>97</v>
      </c>
      <c r="CG3" s="3" t="s">
        <v>91</v>
      </c>
      <c r="CH3" s="3" t="s">
        <v>98</v>
      </c>
      <c r="CI3" s="3" t="s">
        <v>99</v>
      </c>
      <c r="CJ3" s="3" t="s">
        <v>100</v>
      </c>
      <c r="CK3" s="3" t="s">
        <v>101</v>
      </c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</row>
    <row r="4" spans="1:192" x14ac:dyDescent="0.2">
      <c r="A4" t="s">
        <v>86</v>
      </c>
      <c r="B4" t="s">
        <v>87</v>
      </c>
      <c r="C4">
        <v>2</v>
      </c>
      <c r="D4">
        <v>0</v>
      </c>
      <c r="E4">
        <v>0</v>
      </c>
      <c r="F4">
        <v>2</v>
      </c>
      <c r="G4">
        <v>2</v>
      </c>
      <c r="H4">
        <v>0</v>
      </c>
      <c r="I4">
        <v>1</v>
      </c>
      <c r="J4">
        <v>2</v>
      </c>
      <c r="K4">
        <v>1</v>
      </c>
      <c r="L4">
        <v>1</v>
      </c>
      <c r="M4">
        <v>1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1</v>
      </c>
      <c r="V4">
        <v>1</v>
      </c>
      <c r="W4">
        <v>1</v>
      </c>
      <c r="X4">
        <v>0</v>
      </c>
      <c r="Y4">
        <v>1</v>
      </c>
      <c r="Z4">
        <v>0</v>
      </c>
      <c r="AA4">
        <v>0</v>
      </c>
      <c r="AB4">
        <v>1</v>
      </c>
      <c r="AC4">
        <v>1</v>
      </c>
      <c r="AD4">
        <v>1</v>
      </c>
      <c r="AE4">
        <v>0</v>
      </c>
      <c r="AF4">
        <v>0</v>
      </c>
      <c r="AG4">
        <v>0</v>
      </c>
      <c r="AH4">
        <v>1</v>
      </c>
      <c r="AI4">
        <v>0</v>
      </c>
      <c r="AJ4">
        <v>0</v>
      </c>
      <c r="AK4">
        <v>1</v>
      </c>
      <c r="AL4">
        <v>1</v>
      </c>
      <c r="AM4">
        <v>1</v>
      </c>
      <c r="AN4">
        <v>0</v>
      </c>
      <c r="AO4">
        <v>0</v>
      </c>
      <c r="AP4">
        <v>1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1</v>
      </c>
      <c r="AX4">
        <v>1</v>
      </c>
      <c r="AY4">
        <v>0</v>
      </c>
      <c r="AZ4">
        <v>0</v>
      </c>
      <c r="BA4">
        <v>0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C4">
        <f>SUM(C4:BX4)</f>
        <v>28</v>
      </c>
      <c r="CD4" s="2">
        <f>SUM(C4:BX4)*100/(73*2)/100</f>
        <v>0.19178082191780821</v>
      </c>
      <c r="CE4">
        <f>COUNTIFS(C4:BX4, 2 )</f>
        <v>4</v>
      </c>
      <c r="CF4" s="2">
        <f>COUNTIFS(C4:BX4, 2 )*100/73/100</f>
        <v>5.4794520547945202E-2</v>
      </c>
      <c r="CG4">
        <f>SUMIF(C4:BX4, 1 )</f>
        <v>20</v>
      </c>
      <c r="CH4" s="2">
        <f>SUMIF(C4:BX4, 1 )*100/73/100</f>
        <v>0.27397260273972601</v>
      </c>
      <c r="CI4">
        <f>COUNTIFS(C4:BX4, 0 )</f>
        <v>49</v>
      </c>
      <c r="CJ4" s="2">
        <f>COUNTIFS(C4:BX4, 0 )*100/73/100</f>
        <v>0.67123287671232879</v>
      </c>
      <c r="CK4">
        <f>COUNTIFS(C4:BX4, 2 )+COUNTIFS(C4:BX4, 1 )+COUNTIFS(C4:BX4, 0 )</f>
        <v>73</v>
      </c>
    </row>
    <row r="5" spans="1:192" x14ac:dyDescent="0.2">
      <c r="A5" t="s">
        <v>86</v>
      </c>
      <c r="B5" t="s">
        <v>88</v>
      </c>
      <c r="C5">
        <v>0</v>
      </c>
      <c r="D5">
        <v>0</v>
      </c>
      <c r="E5">
        <v>0</v>
      </c>
      <c r="F5">
        <v>0</v>
      </c>
      <c r="G5">
        <v>0</v>
      </c>
      <c r="H5">
        <v>2</v>
      </c>
      <c r="I5">
        <v>0</v>
      </c>
      <c r="J5">
        <v>0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C5">
        <f>SUM(C5:BX5)</f>
        <v>4</v>
      </c>
      <c r="CD5" s="2">
        <f>SUM(C5:BX5)*100/(73*2)/100</f>
        <v>2.7397260273972601E-2</v>
      </c>
      <c r="CE5">
        <f>COUNTIFS(C5:BX5, 2 )</f>
        <v>2</v>
      </c>
      <c r="CF5" s="2">
        <f>COUNTIFS(C5:BX5, 2 )*100/73/100</f>
        <v>2.7397260273972601E-2</v>
      </c>
      <c r="CG5">
        <f>SUMIF(C5:BX5, 1 )</f>
        <v>0</v>
      </c>
      <c r="CH5" s="2">
        <f>SUMIF(C5:BX5, 1 )*100/73/100</f>
        <v>0</v>
      </c>
      <c r="CI5">
        <f>COUNTIFS(C5:BX5, 0 )</f>
        <v>71</v>
      </c>
      <c r="CJ5" s="2">
        <f>COUNTIFS(C5:BX5, 0 )*100/73/100</f>
        <v>0.97260273972602751</v>
      </c>
      <c r="CK5">
        <f>COUNTIFS(C5:BX5, 2 )+COUNTIFS(C5:BX5, 1 )+COUNTIFS(C5:BX5, 0 )</f>
        <v>73</v>
      </c>
    </row>
    <row r="7" spans="1:192" x14ac:dyDescent="0.2">
      <c r="CF7" s="4">
        <f>AVERAGE(CF4:CF5)</f>
        <v>4.1095890410958902E-2</v>
      </c>
    </row>
    <row r="9" spans="1:192" x14ac:dyDescent="0.2">
      <c r="B9" t="s">
        <v>89</v>
      </c>
      <c r="C9">
        <f t="shared" ref="C9:AH9" si="0">COUNTIFS(C4:C5, 2)</f>
        <v>1</v>
      </c>
      <c r="D9">
        <f t="shared" si="0"/>
        <v>0</v>
      </c>
      <c r="E9">
        <f t="shared" si="0"/>
        <v>0</v>
      </c>
      <c r="F9">
        <f t="shared" si="0"/>
        <v>1</v>
      </c>
      <c r="G9">
        <f t="shared" si="0"/>
        <v>1</v>
      </c>
      <c r="H9">
        <f t="shared" si="0"/>
        <v>1</v>
      </c>
      <c r="I9">
        <f t="shared" si="0"/>
        <v>0</v>
      </c>
      <c r="J9">
        <f t="shared" si="0"/>
        <v>1</v>
      </c>
      <c r="K9">
        <f t="shared" si="0"/>
        <v>1</v>
      </c>
      <c r="L9">
        <f t="shared" si="0"/>
        <v>0</v>
      </c>
      <c r="M9">
        <f t="shared" si="0"/>
        <v>0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ref="AI9:BN9" si="1">COUNTIFS(AI4:AI5, 2)</f>
        <v>0</v>
      </c>
      <c r="AJ9">
        <f t="shared" si="1"/>
        <v>0</v>
      </c>
      <c r="AK9">
        <f t="shared" si="1"/>
        <v>0</v>
      </c>
      <c r="AL9">
        <f t="shared" si="1"/>
        <v>0</v>
      </c>
      <c r="AM9">
        <f t="shared" si="1"/>
        <v>0</v>
      </c>
      <c r="AN9">
        <f t="shared" si="1"/>
        <v>0</v>
      </c>
      <c r="AO9">
        <f t="shared" si="1"/>
        <v>0</v>
      </c>
      <c r="AP9">
        <f t="shared" si="1"/>
        <v>0</v>
      </c>
      <c r="AQ9">
        <f t="shared" si="1"/>
        <v>0</v>
      </c>
      <c r="AR9">
        <f t="shared" si="1"/>
        <v>0</v>
      </c>
      <c r="AS9">
        <f t="shared" si="1"/>
        <v>0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0</v>
      </c>
      <c r="BA9">
        <f t="shared" si="1"/>
        <v>0</v>
      </c>
      <c r="BB9">
        <f t="shared" si="1"/>
        <v>0</v>
      </c>
      <c r="BC9">
        <f t="shared" si="1"/>
        <v>0</v>
      </c>
      <c r="BD9">
        <f t="shared" si="1"/>
        <v>0</v>
      </c>
      <c r="BE9">
        <f t="shared" si="1"/>
        <v>0</v>
      </c>
      <c r="BF9">
        <f t="shared" si="1"/>
        <v>0</v>
      </c>
      <c r="BG9">
        <f t="shared" si="1"/>
        <v>0</v>
      </c>
      <c r="BH9">
        <f t="shared" si="1"/>
        <v>0</v>
      </c>
      <c r="BI9">
        <f t="shared" si="1"/>
        <v>0</v>
      </c>
      <c r="BJ9">
        <f t="shared" si="1"/>
        <v>0</v>
      </c>
      <c r="BK9">
        <f t="shared" si="1"/>
        <v>0</v>
      </c>
      <c r="BL9">
        <f t="shared" si="1"/>
        <v>0</v>
      </c>
      <c r="BM9">
        <f t="shared" si="1"/>
        <v>0</v>
      </c>
      <c r="BN9">
        <f t="shared" si="1"/>
        <v>0</v>
      </c>
      <c r="BO9">
        <f t="shared" ref="BO9:BW9" si="2">COUNTIFS(BO4:BO5, 2)</f>
        <v>0</v>
      </c>
      <c r="BP9">
        <f t="shared" si="2"/>
        <v>0</v>
      </c>
      <c r="BQ9">
        <f t="shared" si="2"/>
        <v>0</v>
      </c>
      <c r="BR9">
        <f t="shared" si="2"/>
        <v>0</v>
      </c>
      <c r="BS9">
        <f t="shared" si="2"/>
        <v>0</v>
      </c>
      <c r="BT9">
        <f t="shared" si="2"/>
        <v>0</v>
      </c>
      <c r="BU9">
        <f t="shared" si="2"/>
        <v>0</v>
      </c>
      <c r="BV9">
        <f t="shared" si="2"/>
        <v>0</v>
      </c>
      <c r="BW9">
        <f t="shared" si="2"/>
        <v>0</v>
      </c>
    </row>
    <row r="10" spans="1:192" x14ac:dyDescent="0.2">
      <c r="B10" t="s">
        <v>90</v>
      </c>
      <c r="C10" s="2">
        <f t="shared" ref="C10:AH10" si="3">COUNTIFS(C4:C5, 2)*100/2/100</f>
        <v>0.5</v>
      </c>
      <c r="D10" s="2">
        <f t="shared" si="3"/>
        <v>0</v>
      </c>
      <c r="E10" s="2">
        <f t="shared" si="3"/>
        <v>0</v>
      </c>
      <c r="F10" s="2">
        <f t="shared" si="3"/>
        <v>0.5</v>
      </c>
      <c r="G10" s="2">
        <f t="shared" si="3"/>
        <v>0.5</v>
      </c>
      <c r="H10" s="2">
        <f t="shared" si="3"/>
        <v>0.5</v>
      </c>
      <c r="I10" s="2">
        <f t="shared" si="3"/>
        <v>0</v>
      </c>
      <c r="J10" s="2">
        <f t="shared" si="3"/>
        <v>0.5</v>
      </c>
      <c r="K10" s="2">
        <f t="shared" si="3"/>
        <v>0.5</v>
      </c>
      <c r="L10" s="2">
        <f t="shared" si="3"/>
        <v>0</v>
      </c>
      <c r="M10" s="2">
        <f t="shared" si="3"/>
        <v>0</v>
      </c>
      <c r="N10" s="2">
        <f t="shared" si="3"/>
        <v>0</v>
      </c>
      <c r="O10" s="2">
        <f t="shared" si="3"/>
        <v>0</v>
      </c>
      <c r="P10" s="2">
        <f t="shared" si="3"/>
        <v>0</v>
      </c>
      <c r="Q10" s="2">
        <f t="shared" si="3"/>
        <v>0</v>
      </c>
      <c r="R10" s="2">
        <f t="shared" si="3"/>
        <v>0</v>
      </c>
      <c r="S10" s="2">
        <f t="shared" si="3"/>
        <v>0</v>
      </c>
      <c r="T10" s="2">
        <f t="shared" si="3"/>
        <v>0</v>
      </c>
      <c r="U10" s="2">
        <f t="shared" si="3"/>
        <v>0</v>
      </c>
      <c r="V10" s="2">
        <f t="shared" si="3"/>
        <v>0</v>
      </c>
      <c r="W10" s="2">
        <f t="shared" si="3"/>
        <v>0</v>
      </c>
      <c r="X10" s="2">
        <f t="shared" si="3"/>
        <v>0</v>
      </c>
      <c r="Y10" s="2">
        <f t="shared" si="3"/>
        <v>0</v>
      </c>
      <c r="Z10" s="2">
        <f t="shared" si="3"/>
        <v>0</v>
      </c>
      <c r="AA10" s="2">
        <f t="shared" si="3"/>
        <v>0</v>
      </c>
      <c r="AB10" s="2">
        <f t="shared" si="3"/>
        <v>0</v>
      </c>
      <c r="AC10" s="2">
        <f t="shared" si="3"/>
        <v>0</v>
      </c>
      <c r="AD10" s="2">
        <f t="shared" si="3"/>
        <v>0</v>
      </c>
      <c r="AE10" s="2">
        <f t="shared" si="3"/>
        <v>0</v>
      </c>
      <c r="AF10" s="2">
        <f t="shared" si="3"/>
        <v>0</v>
      </c>
      <c r="AG10" s="2">
        <f t="shared" si="3"/>
        <v>0</v>
      </c>
      <c r="AH10" s="2">
        <f t="shared" si="3"/>
        <v>0</v>
      </c>
      <c r="AI10" s="2">
        <f t="shared" ref="AI10:BN10" si="4">COUNTIFS(AI4:AI5, 2)*100/2/100</f>
        <v>0</v>
      </c>
      <c r="AJ10" s="2">
        <f t="shared" si="4"/>
        <v>0</v>
      </c>
      <c r="AK10" s="2">
        <f t="shared" si="4"/>
        <v>0</v>
      </c>
      <c r="AL10" s="2">
        <f t="shared" si="4"/>
        <v>0</v>
      </c>
      <c r="AM10" s="2">
        <f t="shared" si="4"/>
        <v>0</v>
      </c>
      <c r="AN10" s="2">
        <f t="shared" si="4"/>
        <v>0</v>
      </c>
      <c r="AO10" s="2">
        <f t="shared" si="4"/>
        <v>0</v>
      </c>
      <c r="AP10" s="2">
        <f t="shared" si="4"/>
        <v>0</v>
      </c>
      <c r="AQ10" s="2">
        <f t="shared" si="4"/>
        <v>0</v>
      </c>
      <c r="AR10" s="2">
        <f t="shared" si="4"/>
        <v>0</v>
      </c>
      <c r="AS10" s="2">
        <f t="shared" si="4"/>
        <v>0</v>
      </c>
      <c r="AT10" s="2">
        <f t="shared" si="4"/>
        <v>0</v>
      </c>
      <c r="AU10" s="2">
        <f t="shared" si="4"/>
        <v>0</v>
      </c>
      <c r="AV10" s="2">
        <f t="shared" si="4"/>
        <v>0</v>
      </c>
      <c r="AW10" s="2">
        <f t="shared" si="4"/>
        <v>0</v>
      </c>
      <c r="AX10" s="2">
        <f t="shared" si="4"/>
        <v>0</v>
      </c>
      <c r="AY10" s="2">
        <f t="shared" si="4"/>
        <v>0</v>
      </c>
      <c r="AZ10" s="2">
        <f t="shared" si="4"/>
        <v>0</v>
      </c>
      <c r="BA10" s="2">
        <f t="shared" si="4"/>
        <v>0</v>
      </c>
      <c r="BB10" s="2">
        <f t="shared" si="4"/>
        <v>0</v>
      </c>
      <c r="BC10" s="2">
        <f t="shared" si="4"/>
        <v>0</v>
      </c>
      <c r="BD10" s="2">
        <f t="shared" si="4"/>
        <v>0</v>
      </c>
      <c r="BE10" s="2">
        <f t="shared" si="4"/>
        <v>0</v>
      </c>
      <c r="BF10" s="2">
        <f t="shared" si="4"/>
        <v>0</v>
      </c>
      <c r="BG10" s="2">
        <f t="shared" si="4"/>
        <v>0</v>
      </c>
      <c r="BH10" s="2">
        <f t="shared" si="4"/>
        <v>0</v>
      </c>
      <c r="BI10" s="2">
        <f t="shared" si="4"/>
        <v>0</v>
      </c>
      <c r="BJ10" s="2">
        <f t="shared" si="4"/>
        <v>0</v>
      </c>
      <c r="BK10" s="2">
        <f t="shared" si="4"/>
        <v>0</v>
      </c>
      <c r="BL10" s="2">
        <f t="shared" si="4"/>
        <v>0</v>
      </c>
      <c r="BM10" s="2">
        <f t="shared" si="4"/>
        <v>0</v>
      </c>
      <c r="BN10" s="2">
        <f t="shared" si="4"/>
        <v>0</v>
      </c>
      <c r="BO10" s="2">
        <f t="shared" ref="BO10:BW10" si="5">COUNTIFS(BO4:BO5, 2)*100/2/100</f>
        <v>0</v>
      </c>
      <c r="BP10" s="2">
        <f t="shared" si="5"/>
        <v>0</v>
      </c>
      <c r="BQ10" s="2">
        <f t="shared" si="5"/>
        <v>0</v>
      </c>
      <c r="BR10" s="2">
        <f t="shared" si="5"/>
        <v>0</v>
      </c>
      <c r="BS10" s="2">
        <f t="shared" si="5"/>
        <v>0</v>
      </c>
      <c r="BT10" s="2">
        <f t="shared" si="5"/>
        <v>0</v>
      </c>
      <c r="BU10" s="2">
        <f t="shared" si="5"/>
        <v>0</v>
      </c>
      <c r="BV10" s="2">
        <f t="shared" si="5"/>
        <v>0</v>
      </c>
      <c r="BW10" s="2">
        <f t="shared" si="5"/>
        <v>0</v>
      </c>
    </row>
    <row r="11" spans="1:192" x14ac:dyDescent="0.2">
      <c r="B11" t="s">
        <v>91</v>
      </c>
      <c r="C11">
        <f t="shared" ref="C11:AH11" si="6">COUNTIFS(C4:C5, 1)</f>
        <v>0</v>
      </c>
      <c r="D11">
        <f t="shared" si="6"/>
        <v>0</v>
      </c>
      <c r="E11">
        <f t="shared" si="6"/>
        <v>0</v>
      </c>
      <c r="F11">
        <f t="shared" si="6"/>
        <v>0</v>
      </c>
      <c r="G11">
        <f t="shared" si="6"/>
        <v>0</v>
      </c>
      <c r="H11">
        <f t="shared" si="6"/>
        <v>0</v>
      </c>
      <c r="I11">
        <f t="shared" si="6"/>
        <v>1</v>
      </c>
      <c r="J11">
        <f t="shared" si="6"/>
        <v>0</v>
      </c>
      <c r="K11">
        <f t="shared" si="6"/>
        <v>1</v>
      </c>
      <c r="L11">
        <f t="shared" si="6"/>
        <v>1</v>
      </c>
      <c r="M11">
        <f t="shared" si="6"/>
        <v>1</v>
      </c>
      <c r="N11">
        <f t="shared" si="6"/>
        <v>0</v>
      </c>
      <c r="O11">
        <f t="shared" si="6"/>
        <v>0</v>
      </c>
      <c r="P11">
        <f t="shared" si="6"/>
        <v>0</v>
      </c>
      <c r="Q11">
        <f t="shared" si="6"/>
        <v>1</v>
      </c>
      <c r="R11">
        <f t="shared" si="6"/>
        <v>0</v>
      </c>
      <c r="S11">
        <f t="shared" si="6"/>
        <v>0</v>
      </c>
      <c r="T11">
        <f t="shared" si="6"/>
        <v>0</v>
      </c>
      <c r="U11">
        <f t="shared" si="6"/>
        <v>1</v>
      </c>
      <c r="V11">
        <f t="shared" si="6"/>
        <v>1</v>
      </c>
      <c r="W11">
        <f t="shared" si="6"/>
        <v>1</v>
      </c>
      <c r="X11">
        <f t="shared" si="6"/>
        <v>0</v>
      </c>
      <c r="Y11">
        <f t="shared" si="6"/>
        <v>1</v>
      </c>
      <c r="Z11">
        <f t="shared" si="6"/>
        <v>0</v>
      </c>
      <c r="AA11">
        <f t="shared" si="6"/>
        <v>0</v>
      </c>
      <c r="AB11">
        <f t="shared" si="6"/>
        <v>1</v>
      </c>
      <c r="AC11">
        <f t="shared" si="6"/>
        <v>1</v>
      </c>
      <c r="AD11">
        <f t="shared" si="6"/>
        <v>1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1</v>
      </c>
      <c r="AI11">
        <f t="shared" ref="AI11:BN11" si="7">COUNTIFS(AI4:AI5, 1)</f>
        <v>0</v>
      </c>
      <c r="AJ11">
        <f t="shared" si="7"/>
        <v>0</v>
      </c>
      <c r="AK11">
        <f t="shared" si="7"/>
        <v>1</v>
      </c>
      <c r="AL11">
        <f t="shared" si="7"/>
        <v>1</v>
      </c>
      <c r="AM11">
        <f t="shared" si="7"/>
        <v>1</v>
      </c>
      <c r="AN11">
        <f t="shared" si="7"/>
        <v>0</v>
      </c>
      <c r="AO11">
        <f t="shared" si="7"/>
        <v>0</v>
      </c>
      <c r="AP11">
        <f t="shared" si="7"/>
        <v>1</v>
      </c>
      <c r="AQ11">
        <f t="shared" si="7"/>
        <v>0</v>
      </c>
      <c r="AR11">
        <f t="shared" si="7"/>
        <v>0</v>
      </c>
      <c r="AS11">
        <f t="shared" si="7"/>
        <v>0</v>
      </c>
      <c r="AT11">
        <f t="shared" si="7"/>
        <v>0</v>
      </c>
      <c r="AU11">
        <f t="shared" si="7"/>
        <v>0</v>
      </c>
      <c r="AV11">
        <f t="shared" si="7"/>
        <v>0</v>
      </c>
      <c r="AW11">
        <f t="shared" si="7"/>
        <v>1</v>
      </c>
      <c r="AX11">
        <f t="shared" si="7"/>
        <v>1</v>
      </c>
      <c r="AY11">
        <f t="shared" si="7"/>
        <v>0</v>
      </c>
      <c r="AZ11">
        <f t="shared" si="7"/>
        <v>0</v>
      </c>
      <c r="BA11">
        <f t="shared" si="7"/>
        <v>0</v>
      </c>
      <c r="BB11">
        <f t="shared" si="7"/>
        <v>1</v>
      </c>
      <c r="BC11">
        <f t="shared" si="7"/>
        <v>0</v>
      </c>
      <c r="BD11">
        <f t="shared" si="7"/>
        <v>0</v>
      </c>
      <c r="BE11">
        <f t="shared" si="7"/>
        <v>0</v>
      </c>
      <c r="BF11">
        <f t="shared" si="7"/>
        <v>0</v>
      </c>
      <c r="BG11">
        <f t="shared" si="7"/>
        <v>0</v>
      </c>
      <c r="BH11">
        <f t="shared" si="7"/>
        <v>0</v>
      </c>
      <c r="BI11">
        <f t="shared" si="7"/>
        <v>0</v>
      </c>
      <c r="BJ11">
        <f t="shared" si="7"/>
        <v>0</v>
      </c>
      <c r="BK11">
        <f t="shared" si="7"/>
        <v>0</v>
      </c>
      <c r="BL11">
        <f t="shared" si="7"/>
        <v>0</v>
      </c>
      <c r="BM11">
        <f t="shared" si="7"/>
        <v>0</v>
      </c>
      <c r="BN11">
        <f t="shared" si="7"/>
        <v>0</v>
      </c>
      <c r="BO11">
        <f t="shared" ref="BO11:BW11" si="8">COUNTIFS(BO4:BO5, 1)</f>
        <v>0</v>
      </c>
      <c r="BP11">
        <f t="shared" si="8"/>
        <v>0</v>
      </c>
      <c r="BQ11">
        <f t="shared" si="8"/>
        <v>0</v>
      </c>
      <c r="BR11">
        <f t="shared" si="8"/>
        <v>0</v>
      </c>
      <c r="BS11">
        <f t="shared" si="8"/>
        <v>0</v>
      </c>
      <c r="BT11">
        <f t="shared" si="8"/>
        <v>0</v>
      </c>
      <c r="BU11">
        <f t="shared" si="8"/>
        <v>0</v>
      </c>
      <c r="BV11">
        <f t="shared" si="8"/>
        <v>0</v>
      </c>
      <c r="BW11">
        <f t="shared" si="8"/>
        <v>0</v>
      </c>
    </row>
    <row r="12" spans="1:192" x14ac:dyDescent="0.2">
      <c r="B12" t="s">
        <v>92</v>
      </c>
      <c r="C12" s="2">
        <f t="shared" ref="C12:AH12" si="9">COUNTIFS(C4:C5, 1)*100/2/100</f>
        <v>0</v>
      </c>
      <c r="D12" s="2">
        <f t="shared" si="9"/>
        <v>0</v>
      </c>
      <c r="E12" s="2">
        <f t="shared" si="9"/>
        <v>0</v>
      </c>
      <c r="F12" s="2">
        <f t="shared" si="9"/>
        <v>0</v>
      </c>
      <c r="G12" s="2">
        <f t="shared" si="9"/>
        <v>0</v>
      </c>
      <c r="H12" s="2">
        <f t="shared" si="9"/>
        <v>0</v>
      </c>
      <c r="I12" s="2">
        <f t="shared" si="9"/>
        <v>0.5</v>
      </c>
      <c r="J12" s="2">
        <f t="shared" si="9"/>
        <v>0</v>
      </c>
      <c r="K12" s="2">
        <f t="shared" si="9"/>
        <v>0.5</v>
      </c>
      <c r="L12" s="2">
        <f t="shared" si="9"/>
        <v>0.5</v>
      </c>
      <c r="M12" s="2">
        <f t="shared" si="9"/>
        <v>0.5</v>
      </c>
      <c r="N12" s="2">
        <f t="shared" si="9"/>
        <v>0</v>
      </c>
      <c r="O12" s="2">
        <f t="shared" si="9"/>
        <v>0</v>
      </c>
      <c r="P12" s="2">
        <f t="shared" si="9"/>
        <v>0</v>
      </c>
      <c r="Q12" s="2">
        <f t="shared" si="9"/>
        <v>0.5</v>
      </c>
      <c r="R12" s="2">
        <f t="shared" si="9"/>
        <v>0</v>
      </c>
      <c r="S12" s="2">
        <f t="shared" si="9"/>
        <v>0</v>
      </c>
      <c r="T12" s="2">
        <f t="shared" si="9"/>
        <v>0</v>
      </c>
      <c r="U12" s="2">
        <f t="shared" si="9"/>
        <v>0.5</v>
      </c>
      <c r="V12" s="2">
        <f t="shared" si="9"/>
        <v>0.5</v>
      </c>
      <c r="W12" s="2">
        <f t="shared" si="9"/>
        <v>0.5</v>
      </c>
      <c r="X12" s="2">
        <f t="shared" si="9"/>
        <v>0</v>
      </c>
      <c r="Y12" s="2">
        <f t="shared" si="9"/>
        <v>0.5</v>
      </c>
      <c r="Z12" s="2">
        <f t="shared" si="9"/>
        <v>0</v>
      </c>
      <c r="AA12" s="2">
        <f t="shared" si="9"/>
        <v>0</v>
      </c>
      <c r="AB12" s="2">
        <f t="shared" si="9"/>
        <v>0.5</v>
      </c>
      <c r="AC12" s="2">
        <f t="shared" si="9"/>
        <v>0.5</v>
      </c>
      <c r="AD12" s="2">
        <f t="shared" si="9"/>
        <v>0.5</v>
      </c>
      <c r="AE12" s="2">
        <f t="shared" si="9"/>
        <v>0</v>
      </c>
      <c r="AF12" s="2">
        <f t="shared" si="9"/>
        <v>0</v>
      </c>
      <c r="AG12" s="2">
        <f t="shared" si="9"/>
        <v>0</v>
      </c>
      <c r="AH12" s="2">
        <f t="shared" si="9"/>
        <v>0.5</v>
      </c>
      <c r="AI12" s="2">
        <f t="shared" ref="AI12:BN12" si="10">COUNTIFS(AI4:AI5, 1)*100/2/100</f>
        <v>0</v>
      </c>
      <c r="AJ12" s="2">
        <f t="shared" si="10"/>
        <v>0</v>
      </c>
      <c r="AK12" s="2">
        <f t="shared" si="10"/>
        <v>0.5</v>
      </c>
      <c r="AL12" s="2">
        <f t="shared" si="10"/>
        <v>0.5</v>
      </c>
      <c r="AM12" s="2">
        <f t="shared" si="10"/>
        <v>0.5</v>
      </c>
      <c r="AN12" s="2">
        <f t="shared" si="10"/>
        <v>0</v>
      </c>
      <c r="AO12" s="2">
        <f t="shared" si="10"/>
        <v>0</v>
      </c>
      <c r="AP12" s="2">
        <f t="shared" si="10"/>
        <v>0.5</v>
      </c>
      <c r="AQ12" s="2">
        <f t="shared" si="10"/>
        <v>0</v>
      </c>
      <c r="AR12" s="2">
        <f t="shared" si="10"/>
        <v>0</v>
      </c>
      <c r="AS12" s="2">
        <f t="shared" si="10"/>
        <v>0</v>
      </c>
      <c r="AT12" s="2">
        <f t="shared" si="10"/>
        <v>0</v>
      </c>
      <c r="AU12" s="2">
        <f t="shared" si="10"/>
        <v>0</v>
      </c>
      <c r="AV12" s="2">
        <f t="shared" si="10"/>
        <v>0</v>
      </c>
      <c r="AW12" s="2">
        <f t="shared" si="10"/>
        <v>0.5</v>
      </c>
      <c r="AX12" s="2">
        <f t="shared" si="10"/>
        <v>0.5</v>
      </c>
      <c r="AY12" s="2">
        <f t="shared" si="10"/>
        <v>0</v>
      </c>
      <c r="AZ12" s="2">
        <f t="shared" si="10"/>
        <v>0</v>
      </c>
      <c r="BA12" s="2">
        <f t="shared" si="10"/>
        <v>0</v>
      </c>
      <c r="BB12" s="2">
        <f t="shared" si="10"/>
        <v>0.5</v>
      </c>
      <c r="BC12" s="2">
        <f t="shared" si="10"/>
        <v>0</v>
      </c>
      <c r="BD12" s="2">
        <f t="shared" si="10"/>
        <v>0</v>
      </c>
      <c r="BE12" s="2">
        <f t="shared" si="10"/>
        <v>0</v>
      </c>
      <c r="BF12" s="2">
        <f t="shared" si="10"/>
        <v>0</v>
      </c>
      <c r="BG12" s="2">
        <f t="shared" si="10"/>
        <v>0</v>
      </c>
      <c r="BH12" s="2">
        <f t="shared" si="10"/>
        <v>0</v>
      </c>
      <c r="BI12" s="2">
        <f t="shared" si="10"/>
        <v>0</v>
      </c>
      <c r="BJ12" s="2">
        <f t="shared" si="10"/>
        <v>0</v>
      </c>
      <c r="BK12" s="2">
        <f t="shared" si="10"/>
        <v>0</v>
      </c>
      <c r="BL12" s="2">
        <f t="shared" si="10"/>
        <v>0</v>
      </c>
      <c r="BM12" s="2">
        <f t="shared" si="10"/>
        <v>0</v>
      </c>
      <c r="BN12" s="2">
        <f t="shared" si="10"/>
        <v>0</v>
      </c>
      <c r="BO12" s="2">
        <f t="shared" ref="BO12:BW12" si="11">COUNTIFS(BO4:BO5, 1)*100/2/100</f>
        <v>0</v>
      </c>
      <c r="BP12" s="2">
        <f t="shared" si="11"/>
        <v>0</v>
      </c>
      <c r="BQ12" s="2">
        <f t="shared" si="11"/>
        <v>0</v>
      </c>
      <c r="BR12" s="2">
        <f t="shared" si="11"/>
        <v>0</v>
      </c>
      <c r="BS12" s="2">
        <f t="shared" si="11"/>
        <v>0</v>
      </c>
      <c r="BT12" s="2">
        <f t="shared" si="11"/>
        <v>0</v>
      </c>
      <c r="BU12" s="2">
        <f t="shared" si="11"/>
        <v>0</v>
      </c>
      <c r="BV12" s="2">
        <f t="shared" si="11"/>
        <v>0</v>
      </c>
      <c r="BW12" s="2">
        <f t="shared" si="11"/>
        <v>0</v>
      </c>
    </row>
    <row r="13" spans="1:192" x14ac:dyDescent="0.2">
      <c r="B13" t="s">
        <v>93</v>
      </c>
      <c r="C13">
        <f t="shared" ref="C13:AH13" si="12">COUNTIFS(C4:C5, 0)</f>
        <v>1</v>
      </c>
      <c r="D13">
        <f t="shared" si="12"/>
        <v>2</v>
      </c>
      <c r="E13">
        <f t="shared" si="12"/>
        <v>2</v>
      </c>
      <c r="F13">
        <f t="shared" si="12"/>
        <v>1</v>
      </c>
      <c r="G13">
        <f t="shared" si="12"/>
        <v>1</v>
      </c>
      <c r="H13">
        <f t="shared" si="12"/>
        <v>1</v>
      </c>
      <c r="I13">
        <f t="shared" si="12"/>
        <v>1</v>
      </c>
      <c r="J13">
        <f t="shared" si="12"/>
        <v>1</v>
      </c>
      <c r="K13">
        <f t="shared" si="12"/>
        <v>0</v>
      </c>
      <c r="L13">
        <f t="shared" si="12"/>
        <v>1</v>
      </c>
      <c r="M13">
        <f t="shared" si="12"/>
        <v>1</v>
      </c>
      <c r="N13">
        <f t="shared" si="12"/>
        <v>2</v>
      </c>
      <c r="O13">
        <f t="shared" si="12"/>
        <v>2</v>
      </c>
      <c r="P13">
        <f t="shared" si="12"/>
        <v>2</v>
      </c>
      <c r="Q13">
        <f t="shared" si="12"/>
        <v>1</v>
      </c>
      <c r="R13">
        <f t="shared" si="12"/>
        <v>2</v>
      </c>
      <c r="S13">
        <f t="shared" si="12"/>
        <v>2</v>
      </c>
      <c r="T13">
        <f t="shared" si="12"/>
        <v>2</v>
      </c>
      <c r="U13">
        <f t="shared" si="12"/>
        <v>1</v>
      </c>
      <c r="V13">
        <f t="shared" si="12"/>
        <v>1</v>
      </c>
      <c r="W13">
        <f t="shared" si="12"/>
        <v>1</v>
      </c>
      <c r="X13">
        <f t="shared" si="12"/>
        <v>2</v>
      </c>
      <c r="Y13">
        <f t="shared" si="12"/>
        <v>1</v>
      </c>
      <c r="Z13">
        <f t="shared" si="12"/>
        <v>2</v>
      </c>
      <c r="AA13">
        <f t="shared" si="12"/>
        <v>2</v>
      </c>
      <c r="AB13">
        <f t="shared" si="12"/>
        <v>1</v>
      </c>
      <c r="AC13">
        <f t="shared" si="12"/>
        <v>1</v>
      </c>
      <c r="AD13">
        <f t="shared" si="12"/>
        <v>1</v>
      </c>
      <c r="AE13">
        <f t="shared" si="12"/>
        <v>2</v>
      </c>
      <c r="AF13">
        <f t="shared" si="12"/>
        <v>2</v>
      </c>
      <c r="AG13">
        <f t="shared" si="12"/>
        <v>2</v>
      </c>
      <c r="AH13">
        <f t="shared" si="12"/>
        <v>1</v>
      </c>
      <c r="AI13">
        <f t="shared" ref="AI13:BN13" si="13">COUNTIFS(AI4:AI5, 0)</f>
        <v>2</v>
      </c>
      <c r="AJ13">
        <f t="shared" si="13"/>
        <v>2</v>
      </c>
      <c r="AK13">
        <f t="shared" si="13"/>
        <v>1</v>
      </c>
      <c r="AL13">
        <f t="shared" si="13"/>
        <v>1</v>
      </c>
      <c r="AM13">
        <f t="shared" si="13"/>
        <v>1</v>
      </c>
      <c r="AN13">
        <f t="shared" si="13"/>
        <v>2</v>
      </c>
      <c r="AO13">
        <f t="shared" si="13"/>
        <v>2</v>
      </c>
      <c r="AP13">
        <f t="shared" si="13"/>
        <v>1</v>
      </c>
      <c r="AQ13">
        <f t="shared" si="13"/>
        <v>2</v>
      </c>
      <c r="AR13">
        <f t="shared" si="13"/>
        <v>2</v>
      </c>
      <c r="AS13">
        <f t="shared" si="13"/>
        <v>2</v>
      </c>
      <c r="AT13">
        <f t="shared" si="13"/>
        <v>2</v>
      </c>
      <c r="AU13">
        <f t="shared" si="13"/>
        <v>2</v>
      </c>
      <c r="AV13">
        <f t="shared" si="13"/>
        <v>2</v>
      </c>
      <c r="AW13">
        <f t="shared" si="13"/>
        <v>1</v>
      </c>
      <c r="AX13">
        <f t="shared" si="13"/>
        <v>1</v>
      </c>
      <c r="AY13">
        <f t="shared" si="13"/>
        <v>2</v>
      </c>
      <c r="AZ13">
        <f t="shared" si="13"/>
        <v>2</v>
      </c>
      <c r="BA13">
        <f t="shared" si="13"/>
        <v>2</v>
      </c>
      <c r="BB13">
        <f t="shared" si="13"/>
        <v>1</v>
      </c>
      <c r="BC13">
        <f t="shared" si="13"/>
        <v>2</v>
      </c>
      <c r="BD13">
        <f t="shared" si="13"/>
        <v>2</v>
      </c>
      <c r="BE13">
        <f t="shared" si="13"/>
        <v>2</v>
      </c>
      <c r="BF13">
        <f t="shared" si="13"/>
        <v>2</v>
      </c>
      <c r="BG13">
        <f t="shared" si="13"/>
        <v>2</v>
      </c>
      <c r="BH13">
        <f t="shared" si="13"/>
        <v>2</v>
      </c>
      <c r="BI13">
        <f t="shared" si="13"/>
        <v>2</v>
      </c>
      <c r="BJ13">
        <f t="shared" si="13"/>
        <v>2</v>
      </c>
      <c r="BK13">
        <f t="shared" si="13"/>
        <v>2</v>
      </c>
      <c r="BL13">
        <f t="shared" si="13"/>
        <v>2</v>
      </c>
      <c r="BM13">
        <f t="shared" si="13"/>
        <v>2</v>
      </c>
      <c r="BN13">
        <f t="shared" si="13"/>
        <v>2</v>
      </c>
      <c r="BO13">
        <f t="shared" ref="BO13:BW13" si="14">COUNTIFS(BO4:BO5, 0)</f>
        <v>2</v>
      </c>
      <c r="BP13">
        <f t="shared" si="14"/>
        <v>2</v>
      </c>
      <c r="BQ13">
        <f t="shared" si="14"/>
        <v>2</v>
      </c>
      <c r="BR13">
        <f t="shared" si="14"/>
        <v>2</v>
      </c>
      <c r="BS13">
        <f t="shared" si="14"/>
        <v>2</v>
      </c>
      <c r="BT13">
        <f t="shared" si="14"/>
        <v>2</v>
      </c>
      <c r="BU13">
        <f t="shared" si="14"/>
        <v>2</v>
      </c>
      <c r="BV13">
        <f t="shared" si="14"/>
        <v>2</v>
      </c>
      <c r="BW13">
        <f t="shared" si="14"/>
        <v>2</v>
      </c>
    </row>
    <row r="14" spans="1:192" x14ac:dyDescent="0.2">
      <c r="B14" t="s">
        <v>94</v>
      </c>
      <c r="C14" s="2">
        <f t="shared" ref="C14:AH14" si="15">COUNTIFS(C4:C5, 0)*100/2/100</f>
        <v>0.5</v>
      </c>
      <c r="D14" s="2">
        <f t="shared" si="15"/>
        <v>1</v>
      </c>
      <c r="E14" s="2">
        <f t="shared" si="15"/>
        <v>1</v>
      </c>
      <c r="F14" s="2">
        <f t="shared" si="15"/>
        <v>0.5</v>
      </c>
      <c r="G14" s="2">
        <f t="shared" si="15"/>
        <v>0.5</v>
      </c>
      <c r="H14" s="2">
        <f t="shared" si="15"/>
        <v>0.5</v>
      </c>
      <c r="I14" s="2">
        <f t="shared" si="15"/>
        <v>0.5</v>
      </c>
      <c r="J14" s="2">
        <f t="shared" si="15"/>
        <v>0.5</v>
      </c>
      <c r="K14" s="2">
        <f t="shared" si="15"/>
        <v>0</v>
      </c>
      <c r="L14" s="2">
        <f t="shared" si="15"/>
        <v>0.5</v>
      </c>
      <c r="M14" s="2">
        <f t="shared" si="15"/>
        <v>0.5</v>
      </c>
      <c r="N14" s="2">
        <f t="shared" si="15"/>
        <v>1</v>
      </c>
      <c r="O14" s="2">
        <f t="shared" si="15"/>
        <v>1</v>
      </c>
      <c r="P14" s="2">
        <f t="shared" si="15"/>
        <v>1</v>
      </c>
      <c r="Q14" s="2">
        <f t="shared" si="15"/>
        <v>0.5</v>
      </c>
      <c r="R14" s="2">
        <f t="shared" si="15"/>
        <v>1</v>
      </c>
      <c r="S14" s="2">
        <f t="shared" si="15"/>
        <v>1</v>
      </c>
      <c r="T14" s="2">
        <f t="shared" si="15"/>
        <v>1</v>
      </c>
      <c r="U14" s="2">
        <f t="shared" si="15"/>
        <v>0.5</v>
      </c>
      <c r="V14" s="2">
        <f t="shared" si="15"/>
        <v>0.5</v>
      </c>
      <c r="W14" s="2">
        <f t="shared" si="15"/>
        <v>0.5</v>
      </c>
      <c r="X14" s="2">
        <f t="shared" si="15"/>
        <v>1</v>
      </c>
      <c r="Y14" s="2">
        <f t="shared" si="15"/>
        <v>0.5</v>
      </c>
      <c r="Z14" s="2">
        <f t="shared" si="15"/>
        <v>1</v>
      </c>
      <c r="AA14" s="2">
        <f t="shared" si="15"/>
        <v>1</v>
      </c>
      <c r="AB14" s="2">
        <f t="shared" si="15"/>
        <v>0.5</v>
      </c>
      <c r="AC14" s="2">
        <f t="shared" si="15"/>
        <v>0.5</v>
      </c>
      <c r="AD14" s="2">
        <f t="shared" si="15"/>
        <v>0.5</v>
      </c>
      <c r="AE14" s="2">
        <f t="shared" si="15"/>
        <v>1</v>
      </c>
      <c r="AF14" s="2">
        <f t="shared" si="15"/>
        <v>1</v>
      </c>
      <c r="AG14" s="2">
        <f t="shared" si="15"/>
        <v>1</v>
      </c>
      <c r="AH14" s="2">
        <f t="shared" si="15"/>
        <v>0.5</v>
      </c>
      <c r="AI14" s="2">
        <f t="shared" ref="AI14:BN14" si="16">COUNTIFS(AI4:AI5, 0)*100/2/100</f>
        <v>1</v>
      </c>
      <c r="AJ14" s="2">
        <f t="shared" si="16"/>
        <v>1</v>
      </c>
      <c r="AK14" s="2">
        <f t="shared" si="16"/>
        <v>0.5</v>
      </c>
      <c r="AL14" s="2">
        <f t="shared" si="16"/>
        <v>0.5</v>
      </c>
      <c r="AM14" s="2">
        <f t="shared" si="16"/>
        <v>0.5</v>
      </c>
      <c r="AN14" s="2">
        <f t="shared" si="16"/>
        <v>1</v>
      </c>
      <c r="AO14" s="2">
        <f t="shared" si="16"/>
        <v>1</v>
      </c>
      <c r="AP14" s="2">
        <f t="shared" si="16"/>
        <v>0.5</v>
      </c>
      <c r="AQ14" s="2">
        <f t="shared" si="16"/>
        <v>1</v>
      </c>
      <c r="AR14" s="2">
        <f t="shared" si="16"/>
        <v>1</v>
      </c>
      <c r="AS14" s="2">
        <f t="shared" si="16"/>
        <v>1</v>
      </c>
      <c r="AT14" s="2">
        <f t="shared" si="16"/>
        <v>1</v>
      </c>
      <c r="AU14" s="2">
        <f t="shared" si="16"/>
        <v>1</v>
      </c>
      <c r="AV14" s="2">
        <f t="shared" si="16"/>
        <v>1</v>
      </c>
      <c r="AW14" s="2">
        <f t="shared" si="16"/>
        <v>0.5</v>
      </c>
      <c r="AX14" s="2">
        <f t="shared" si="16"/>
        <v>0.5</v>
      </c>
      <c r="AY14" s="2">
        <f t="shared" si="16"/>
        <v>1</v>
      </c>
      <c r="AZ14" s="2">
        <f t="shared" si="16"/>
        <v>1</v>
      </c>
      <c r="BA14" s="2">
        <f t="shared" si="16"/>
        <v>1</v>
      </c>
      <c r="BB14" s="2">
        <f t="shared" si="16"/>
        <v>0.5</v>
      </c>
      <c r="BC14" s="2">
        <f t="shared" si="16"/>
        <v>1</v>
      </c>
      <c r="BD14" s="2">
        <f t="shared" si="16"/>
        <v>1</v>
      </c>
      <c r="BE14" s="2">
        <f t="shared" si="16"/>
        <v>1</v>
      </c>
      <c r="BF14" s="2">
        <f t="shared" si="16"/>
        <v>1</v>
      </c>
      <c r="BG14" s="2">
        <f t="shared" si="16"/>
        <v>1</v>
      </c>
      <c r="BH14" s="2">
        <f t="shared" si="16"/>
        <v>1</v>
      </c>
      <c r="BI14" s="2">
        <f t="shared" si="16"/>
        <v>1</v>
      </c>
      <c r="BJ14" s="2">
        <f t="shared" si="16"/>
        <v>1</v>
      </c>
      <c r="BK14" s="2">
        <f t="shared" si="16"/>
        <v>1</v>
      </c>
      <c r="BL14" s="2">
        <f t="shared" si="16"/>
        <v>1</v>
      </c>
      <c r="BM14" s="2">
        <f t="shared" si="16"/>
        <v>1</v>
      </c>
      <c r="BN14" s="2">
        <f t="shared" si="16"/>
        <v>1</v>
      </c>
      <c r="BO14" s="2">
        <f t="shared" ref="BO14:BW14" si="17">COUNTIFS(BO4:BO5, 0)*100/2/100</f>
        <v>1</v>
      </c>
      <c r="BP14" s="2">
        <f t="shared" si="17"/>
        <v>1</v>
      </c>
      <c r="BQ14" s="2">
        <f t="shared" si="17"/>
        <v>1</v>
      </c>
      <c r="BR14" s="2">
        <f t="shared" si="17"/>
        <v>1</v>
      </c>
      <c r="BS14" s="2">
        <f t="shared" si="17"/>
        <v>1</v>
      </c>
      <c r="BT14" s="2">
        <f t="shared" si="17"/>
        <v>1</v>
      </c>
      <c r="BU14" s="2">
        <f t="shared" si="17"/>
        <v>1</v>
      </c>
      <c r="BV14" s="2">
        <f t="shared" si="17"/>
        <v>1</v>
      </c>
      <c r="BW14" s="2">
        <f t="shared" si="17"/>
        <v>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ageMargins left="0.75" right="0.75" top="1" bottom="1" header="0.3" footer="0.3"/>
  <pageSetup paperSize="9" orientation="portrait"/>
  <headerFooter>
    <oddHeader>&amp;CШапка листа</oddHeader>
    <oddFooter>&amp;L&amp;BООДиО&amp;RСтраница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ООДиО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Тихолоз Александр Викторович</cp:lastModifiedBy>
  <dcterms:created xsi:type="dcterms:W3CDTF">2024-07-11T10:58:40Z</dcterms:created>
  <dcterms:modified xsi:type="dcterms:W3CDTF">2024-07-11T11:07:20Z</dcterms:modified>
  <cp:category/>
</cp:coreProperties>
</file>