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3995"/>
  </bookViews>
  <sheets>
    <sheet name="ООДиО" sheetId="1" r:id="rId1"/>
  </sheets>
  <calcPr calcId="145621"/>
</workbook>
</file>

<file path=xl/calcChain.xml><?xml version="1.0" encoding="utf-8"?>
<calcChain xmlns="http://schemas.openxmlformats.org/spreadsheetml/2006/main">
  <c r="BG5" i="1" l="1"/>
  <c r="BH5" i="1"/>
  <c r="BI5" i="1"/>
  <c r="BJ5" i="1"/>
  <c r="BK5" i="1"/>
  <c r="BL5" i="1"/>
  <c r="BM5" i="1"/>
  <c r="BN5" i="1"/>
  <c r="BO5" i="1"/>
  <c r="BN4" i="1"/>
  <c r="BL4" i="1"/>
  <c r="BJ4" i="1"/>
  <c r="BH4" i="1"/>
  <c r="BO4" i="1"/>
  <c r="BM4" i="1"/>
  <c r="BK4" i="1"/>
  <c r="BI4" i="1"/>
  <c r="BG4" i="1"/>
  <c r="D9" i="1" l="1"/>
  <c r="E9" i="1"/>
  <c r="F9" i="1"/>
  <c r="G9" i="1"/>
  <c r="H9" i="1"/>
  <c r="I9" i="1"/>
  <c r="J9" i="1"/>
  <c r="K9" i="1"/>
  <c r="L9" i="1"/>
  <c r="M9" i="1"/>
  <c r="N9" i="1"/>
  <c r="O9" i="1"/>
  <c r="P9" i="1"/>
  <c r="Q9" i="1"/>
  <c r="X9" i="1"/>
  <c r="Y9" i="1"/>
  <c r="Z9" i="1"/>
  <c r="AA9" i="1"/>
  <c r="AB9" i="1"/>
  <c r="R9" i="1"/>
  <c r="S9" i="1"/>
  <c r="T9" i="1"/>
  <c r="U9" i="1"/>
  <c r="V9" i="1"/>
  <c r="W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X10" i="1"/>
  <c r="Y10" i="1"/>
  <c r="Z10" i="1"/>
  <c r="AA10" i="1"/>
  <c r="AB10" i="1"/>
  <c r="R10" i="1"/>
  <c r="S10" i="1"/>
  <c r="T10" i="1"/>
  <c r="U10" i="1"/>
  <c r="V10" i="1"/>
  <c r="W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X11" i="1"/>
  <c r="Y11" i="1"/>
  <c r="Z11" i="1"/>
  <c r="AA11" i="1"/>
  <c r="AB11" i="1"/>
  <c r="R11" i="1"/>
  <c r="S11" i="1"/>
  <c r="T11" i="1"/>
  <c r="U11" i="1"/>
  <c r="V11" i="1"/>
  <c r="W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X12" i="1"/>
  <c r="Y12" i="1"/>
  <c r="Z12" i="1"/>
  <c r="AA12" i="1"/>
  <c r="AB12" i="1"/>
  <c r="R12" i="1"/>
  <c r="S12" i="1"/>
  <c r="T12" i="1"/>
  <c r="U12" i="1"/>
  <c r="V12" i="1"/>
  <c r="W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X13" i="1"/>
  <c r="Y13" i="1"/>
  <c r="Z13" i="1"/>
  <c r="AA13" i="1"/>
  <c r="AB13" i="1"/>
  <c r="R13" i="1"/>
  <c r="S13" i="1"/>
  <c r="T13" i="1"/>
  <c r="U13" i="1"/>
  <c r="V13" i="1"/>
  <c r="W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X14" i="1"/>
  <c r="Y14" i="1"/>
  <c r="Z14" i="1"/>
  <c r="AA14" i="1"/>
  <c r="AB14" i="1"/>
  <c r="R14" i="1"/>
  <c r="S14" i="1"/>
  <c r="T14" i="1"/>
  <c r="U14" i="1"/>
  <c r="V14" i="1"/>
  <c r="W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C9" i="1"/>
  <c r="C10" i="1"/>
  <c r="C11" i="1"/>
  <c r="C12" i="1"/>
  <c r="C13" i="1"/>
  <c r="C14" i="1"/>
  <c r="BJ7" i="1" l="1"/>
</calcChain>
</file>

<file path=xl/sharedStrings.xml><?xml version="1.0" encoding="utf-8"?>
<sst xmlns="http://schemas.openxmlformats.org/spreadsheetml/2006/main" count="125" uniqueCount="87">
  <si>
    <t>Наименование раздела в меню сайта</t>
  </si>
  <si>
    <t>Основные сведения</t>
  </si>
  <si>
    <t>Документы</t>
  </si>
  <si>
    <t>Деятельность</t>
  </si>
  <si>
    <t>Доступная среда</t>
  </si>
  <si>
    <t>Критерий</t>
  </si>
  <si>
    <t>Школа</t>
  </si>
  <si>
    <t>Об условиях для хранения лекарственных препаратов для медицинского применения и специализированных продуктов лечебного питания</t>
  </si>
  <si>
    <t>Дата</t>
  </si>
  <si>
    <t>30.10.2025</t>
  </si>
  <si>
    <t>МБУ КСОЦ «Ольгинка»</t>
  </si>
  <si>
    <t>МБУ ДОЦ «Краснодарская смена»</t>
  </si>
  <si>
    <t>Обновленная информация</t>
  </si>
  <si>
    <t>% Обновленная информация</t>
  </si>
  <si>
    <t>Неполная информация</t>
  </si>
  <si>
    <t>% Неполная информация</t>
  </si>
  <si>
    <t>Информация отсутствует</t>
  </si>
  <si>
    <t>% Информация отсутствует</t>
  </si>
  <si>
    <t>Сумма баллов</t>
  </si>
  <si>
    <t>Процент наполненности %</t>
  </si>
  <si>
    <t>Обновленная информация %</t>
  </si>
  <si>
    <t>Неполная информация %</t>
  </si>
  <si>
    <t xml:space="preserve">Информация отсутствует </t>
  </si>
  <si>
    <t>Информация отсутствует %</t>
  </si>
  <si>
    <t>Сумма критериев</t>
  </si>
  <si>
    <t>Версия для слабовидящих</t>
  </si>
  <si>
    <t>Поиск</t>
  </si>
  <si>
    <t xml:space="preserve">полное наименование и юридический адрес Организации;
телефон/факс, адрес электронной почты
</t>
  </si>
  <si>
    <t>Телефоны горячих линий для консультаций с сотрудниками Организации  по всем направлениям деятельности организации отдыха детей и их оздоровления</t>
  </si>
  <si>
    <t>Ссылки на публикации в социальных сетях информации о текущей деятельности Организации</t>
  </si>
  <si>
    <t>Шапка сайта. Об Организации</t>
  </si>
  <si>
    <t>Шапка сайта. Телефоны горячих линий</t>
  </si>
  <si>
    <t>Шапка сайта. Ссылка на социальные сети</t>
  </si>
  <si>
    <t>Шапка сайта. Версия для слабовидящих</t>
  </si>
  <si>
    <t>Шапка сайта. Поиск</t>
  </si>
  <si>
    <t>Полное и сокращенное (при наличии) наименование Организации отдыха;</t>
  </si>
  <si>
    <t>Фамилия, имя, отчество (при наличии) руководителя Организации отдыха либо индивидуального предпринимателя;</t>
  </si>
  <si>
    <t>Организационно-правовая форма Организации отдыха;</t>
  </si>
  <si>
    <t>Тип Организации отдыха;</t>
  </si>
  <si>
    <t>Адрес (место нахождения) Организации отдыха, ее представительств и филиалов (при наличии);</t>
  </si>
  <si>
    <t>Режим (сезонный или круглогодичный) и график работы Организации отдыха, ее представительств и филиалов (при наличии)</t>
  </si>
  <si>
    <t>Учредительные документы Организации отдыха;</t>
  </si>
  <si>
    <t xml:space="preserve">Правила нахождения на территории Организации отдыха </t>
  </si>
  <si>
    <t xml:space="preserve">Программа воспитательной работы и календарный план воспитательной работы Организации отдыха </t>
  </si>
  <si>
    <t>Программа развития Организации отдыха (при наличии).</t>
  </si>
  <si>
    <t>Фамилии, имена, отчества (при наличии) и наименования должностей руководителя Организации отдыха, его заместителей, руководителей филиалов Организации отдыха (при наличии).</t>
  </si>
  <si>
    <t>Руководство</t>
  </si>
  <si>
    <t>Педагогический и вожатский состав</t>
  </si>
  <si>
    <t>О составе работников Организации отдыха:
- фамилия, имя, отчество (при наличии);
- наименование должности;
- 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</si>
  <si>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О сотрудниках, ответственных за организацию работы по обеспечению доступности Организации отдыха детям с ограниченными возможностями здоровья (далее - ОВЗ) и детям-инвалидам, сопровождение и оказание помощи детям с ОВЗ и детям-инвалидам (при наличии таких сотрудников):
- фамилия, имя, отчество (при наличии);
- наименование должности</t>
  </si>
  <si>
    <t>Контакты</t>
  </si>
  <si>
    <t>Контактные телефоны Организации отдыха</t>
  </si>
  <si>
    <t>Адрес электронной почты Организации отдыха (при наличии)</t>
  </si>
  <si>
    <t>Почтовый адрес Организации отдыха для отправки корреспонденции</t>
  </si>
  <si>
    <t>О датах проведения смен на календарный год</t>
  </si>
  <si>
    <t>О возрастной категории детей, принимаемых в Организацию отдыха</t>
  </si>
  <si>
    <t>О реализуемых дополнительных образовательных программах (при наличии)</t>
  </si>
  <si>
    <t>О реализуемых дополнительных оздоровительных программах (при наличии)</t>
  </si>
  <si>
    <t>О методических разработках (при наличии)</t>
  </si>
  <si>
    <t>О дате ввода в эксплуатацию используемых Организацией отдыха объектов (для Организаций отдыха стационарного типа) и дате проведения их капитального ремонта</t>
  </si>
  <si>
    <t>Об условиях проживания детей в Организации отдыха</t>
  </si>
  <si>
    <t>Об условиях питания детей в Организации отдыха</t>
  </si>
  <si>
    <t>О материально-техническом обеспечении образовательной и воспитательной деятельности, в том числе о наличии оборудованных учебных кабинетов, объектов для проведения практических занятий, библиотек и объектов спорта</t>
  </si>
  <si>
    <t>О материально-техническом обеспечении территории и объектов Организации отдыха для осуществления оздоровительной деятельности (при условии осуществления такой деятельности)</t>
  </si>
  <si>
    <t>Материально-техническое обеспечение и оснащенность Организации отдыха детей и их оздоровления</t>
  </si>
  <si>
    <t>Сведения о порядке оказания платных услуг</t>
  </si>
  <si>
    <t>Средняя стоимость одного дня пребывания в Организации отдыха и стоимость путевки</t>
  </si>
  <si>
    <t>Сведения о возможности и способах компенсации стоимости услуг по организации отдыха и оздоровления детей на территории субъекта Российской Федерации (при наличии)</t>
  </si>
  <si>
    <t>Перечень документов ребенка, необходимых для зачисления в Организацию отдыха</t>
  </si>
  <si>
    <t>Перечень одежды, обуви и гигиенических принадлежностей, необходимых для пребывания ребенка в Организации отдыха</t>
  </si>
  <si>
    <t>Услуги, в том числе платные, предоставляемые организацией отдыха детей и их оздоровления</t>
  </si>
  <si>
    <t>О созданных специальных условиях отдыха и оздоровления детей с ОВЗ и детей-инвалидов</t>
  </si>
  <si>
    <t>О созданных специальных условиях охраны здоровья детей с ОВЗ и детей-инвалидов, в том числе условиях питания</t>
  </si>
  <si>
    <t>О специально оборудованных помещениях и объектах, приспособленных для детей с ОВЗ и детей-инвалидов, в том числе спортивных объектах</t>
  </si>
  <si>
    <t>О материально-технических средствах обучения и воспитания, соответствующих возможностям и потребностям детей с ОВЗ и детей-инвалидов</t>
  </si>
  <si>
    <t>Об условиях беспрепятственного доступа к водным объектам (при наличии)</t>
  </si>
  <si>
    <t>Об организации сопровождения детей с ОВЗ и детей-инвалидов, нуждающихся в таком сопровождении, ассистентом (помощником) по оказанию технической помощи, в том числе передвижения с помощью ассистента (помощника) по оказанию технической помощи</t>
  </si>
  <si>
    <t>О возможности самостоятельного передвижения детей с ОВЗ и детей-инвалидов по территории Организации отдыха, включая вход в размещенные на территории объекты и выход из них</t>
  </si>
  <si>
    <t>О возможности посадки в транспортное средство и высадки из него перед входом на объекты и выходом из них, в том числе с использованием кресла-коляски и, при необходимости, с помощью ассистента (помощника) по оказанию технической помощи</t>
  </si>
  <si>
    <t>О доступе к информационным системам и информационно-телекоммуникационным сетям, в том числе приспособленным для использования детьми с ОВЗ и детьми-инвалидами</t>
  </si>
  <si>
    <t>О размещении оборудования и носителей информации, необходимых для обеспечения беспрепятственного доступа детей с ОВЗ и детей-инвалидов к объектам и услугам, исходя из ограничений их жизнедеятельности</t>
  </si>
  <si>
    <t>О дублировании необходимой для инвалидов звуковой и зрительной информации, а также о наличии надписей, знаков и иной текстовой и графической информации, выполненных рельефно-точечным шрифтом Брайля</t>
  </si>
  <si>
    <t>О допуске и условиях перемещения (нахождения) на объектах Организации отдыха собаки-проводника при наличии документа, подтверждающего ее специальное обучение и выдаваемого по форме и в порядке, которые определяются федеральным органом исполнительной власти, осуществляющим функции по выработке и реализации государственной политики и нормативно-правовому регулированию в сфере социальной защиты населения</t>
  </si>
  <si>
    <t>Иная информация</t>
  </si>
  <si>
    <t>Информация размещается по решению Организации отдыха и (или) в случае, если размещение информации является обязательным в соответствии с законодательством Российской Федерации</t>
  </si>
  <si>
    <t>Футер. Блок дополнительной информации</t>
  </si>
  <si>
    <t>Сведения об авторстве, политика конфиденциальности, карта сайта, статистика посещения, юридический адрес Организации, телефон/факс, адрес электронной почты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</si>
</sst>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rgb="FF000000"/>
      <name val="Arial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/>
    <xf numFmtId="10" fontId="0" fillId="2" borderId="0" xfId="0" applyNumberFormat="1" applyFill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14"/>
  <sheetViews>
    <sheetView tabSelected="1" zoomScale="85" zoomScaleNormal="85" workbookViewId="0">
      <pane xSplit="2" ySplit="3" topLeftCell="BF4" activePane="bottomRight" state="frozen"/>
      <selection pane="topRight"/>
      <selection pane="bottomLeft"/>
      <selection pane="bottomRight" activeCell="BO9" sqref="BO9"/>
    </sheetView>
  </sheetViews>
  <sheetFormatPr defaultRowHeight="15" x14ac:dyDescent="0.2"/>
  <cols>
    <col min="1" max="1" width="12" customWidth="1"/>
    <col min="2" max="2" width="28" customWidth="1"/>
    <col min="3" max="7" width="18.5546875" customWidth="1"/>
    <col min="8" max="654" width="16" customWidth="1"/>
  </cols>
  <sheetData>
    <row r="1" spans="1:170" ht="60" customHeight="1" x14ac:dyDescent="0.2">
      <c r="A1" s="11" t="s">
        <v>0</v>
      </c>
      <c r="B1" s="11"/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2</v>
      </c>
      <c r="O1" s="8" t="s">
        <v>2</v>
      </c>
      <c r="P1" s="8" t="s">
        <v>2</v>
      </c>
      <c r="Q1" s="8" t="s">
        <v>2</v>
      </c>
      <c r="R1" s="9" t="s">
        <v>46</v>
      </c>
      <c r="S1" s="10" t="s">
        <v>47</v>
      </c>
      <c r="T1" s="10" t="s">
        <v>47</v>
      </c>
      <c r="U1" s="10" t="s">
        <v>50</v>
      </c>
      <c r="V1" s="10" t="s">
        <v>50</v>
      </c>
      <c r="W1" s="10" t="s">
        <v>50</v>
      </c>
      <c r="X1" s="8" t="s">
        <v>3</v>
      </c>
      <c r="Y1" s="8" t="s">
        <v>3</v>
      </c>
      <c r="Z1" s="8" t="s">
        <v>3</v>
      </c>
      <c r="AA1" s="8" t="s">
        <v>3</v>
      </c>
      <c r="AB1" s="8" t="s">
        <v>3</v>
      </c>
      <c r="AC1" s="9" t="s">
        <v>64</v>
      </c>
      <c r="AD1" s="9" t="s">
        <v>64</v>
      </c>
      <c r="AE1" s="9" t="s">
        <v>64</v>
      </c>
      <c r="AF1" s="9" t="s">
        <v>64</v>
      </c>
      <c r="AG1" s="9" t="s">
        <v>64</v>
      </c>
      <c r="AH1" s="9" t="s">
        <v>70</v>
      </c>
      <c r="AI1" s="9" t="s">
        <v>70</v>
      </c>
      <c r="AJ1" s="9" t="s">
        <v>70</v>
      </c>
      <c r="AK1" s="9" t="s">
        <v>70</v>
      </c>
      <c r="AL1" s="9" t="s">
        <v>70</v>
      </c>
      <c r="AM1" s="8" t="s">
        <v>4</v>
      </c>
      <c r="AN1" s="8" t="s">
        <v>4</v>
      </c>
      <c r="AO1" s="8" t="s">
        <v>4</v>
      </c>
      <c r="AP1" s="8" t="s">
        <v>4</v>
      </c>
      <c r="AQ1" s="8" t="s">
        <v>4</v>
      </c>
      <c r="AR1" s="8" t="s">
        <v>4</v>
      </c>
      <c r="AS1" s="8" t="s">
        <v>4</v>
      </c>
      <c r="AT1" s="8" t="s">
        <v>4</v>
      </c>
      <c r="AU1" s="8" t="s">
        <v>4</v>
      </c>
      <c r="AV1" s="8" t="s">
        <v>4</v>
      </c>
      <c r="AW1" s="8" t="s">
        <v>4</v>
      </c>
      <c r="AX1" s="8" t="s">
        <v>4</v>
      </c>
      <c r="AY1" s="8" t="s">
        <v>4</v>
      </c>
      <c r="AZ1" s="9" t="s">
        <v>83</v>
      </c>
      <c r="BA1" s="9" t="s">
        <v>85</v>
      </c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</row>
    <row r="2" spans="1:170" ht="237" customHeight="1" x14ac:dyDescent="0.2">
      <c r="A2" s="11" t="s">
        <v>5</v>
      </c>
      <c r="B2" s="11" t="s">
        <v>6</v>
      </c>
      <c r="C2" s="7" t="s">
        <v>27</v>
      </c>
      <c r="D2" s="7" t="s">
        <v>28</v>
      </c>
      <c r="E2" s="7" t="s">
        <v>29</v>
      </c>
      <c r="F2" s="7" t="s">
        <v>25</v>
      </c>
      <c r="G2" s="7" t="s">
        <v>26</v>
      </c>
      <c r="H2" s="9" t="s">
        <v>35</v>
      </c>
      <c r="I2" s="9" t="s">
        <v>36</v>
      </c>
      <c r="J2" s="9" t="s">
        <v>37</v>
      </c>
      <c r="K2" s="9" t="s">
        <v>38</v>
      </c>
      <c r="L2" s="9" t="s">
        <v>39</v>
      </c>
      <c r="M2" s="9" t="s">
        <v>40</v>
      </c>
      <c r="N2" s="9" t="s">
        <v>41</v>
      </c>
      <c r="O2" s="9" t="s">
        <v>42</v>
      </c>
      <c r="P2" s="9" t="s">
        <v>43</v>
      </c>
      <c r="Q2" s="9" t="s">
        <v>44</v>
      </c>
      <c r="R2" s="9" t="s">
        <v>45</v>
      </c>
      <c r="S2" s="9" t="s">
        <v>48</v>
      </c>
      <c r="T2" s="9" t="s">
        <v>49</v>
      </c>
      <c r="U2" s="7" t="s">
        <v>51</v>
      </c>
      <c r="V2" s="7" t="s">
        <v>52</v>
      </c>
      <c r="W2" s="7" t="s">
        <v>53</v>
      </c>
      <c r="X2" s="9" t="s">
        <v>55</v>
      </c>
      <c r="Y2" s="9" t="s">
        <v>54</v>
      </c>
      <c r="Z2" s="9" t="s">
        <v>56</v>
      </c>
      <c r="AA2" s="9" t="s">
        <v>57</v>
      </c>
      <c r="AB2" s="9" t="s">
        <v>58</v>
      </c>
      <c r="AC2" s="9" t="s">
        <v>59</v>
      </c>
      <c r="AD2" s="9" t="s">
        <v>60</v>
      </c>
      <c r="AE2" s="9" t="s">
        <v>61</v>
      </c>
      <c r="AF2" s="9" t="s">
        <v>62</v>
      </c>
      <c r="AG2" s="9" t="s">
        <v>63</v>
      </c>
      <c r="AH2" s="9" t="s">
        <v>65</v>
      </c>
      <c r="AI2" s="9" t="s">
        <v>66</v>
      </c>
      <c r="AJ2" s="9" t="s">
        <v>67</v>
      </c>
      <c r="AK2" s="9" t="s">
        <v>68</v>
      </c>
      <c r="AL2" s="9" t="s">
        <v>69</v>
      </c>
      <c r="AM2" s="9" t="s">
        <v>71</v>
      </c>
      <c r="AN2" s="9" t="s">
        <v>72</v>
      </c>
      <c r="AO2" s="9" t="s">
        <v>7</v>
      </c>
      <c r="AP2" s="9" t="s">
        <v>73</v>
      </c>
      <c r="AQ2" s="9" t="s">
        <v>74</v>
      </c>
      <c r="AR2" s="9" t="s">
        <v>75</v>
      </c>
      <c r="AS2" s="9" t="s">
        <v>76</v>
      </c>
      <c r="AT2" s="9" t="s">
        <v>77</v>
      </c>
      <c r="AU2" s="9" t="s">
        <v>78</v>
      </c>
      <c r="AV2" s="9" t="s">
        <v>79</v>
      </c>
      <c r="AW2" s="9" t="s">
        <v>80</v>
      </c>
      <c r="AX2" s="9" t="s">
        <v>81</v>
      </c>
      <c r="AY2" s="9" t="s">
        <v>82</v>
      </c>
      <c r="AZ2" s="9" t="s">
        <v>84</v>
      </c>
      <c r="BA2" s="9" t="s">
        <v>86</v>
      </c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</row>
    <row r="3" spans="1:170" ht="99.95" customHeight="1" x14ac:dyDescent="0.2">
      <c r="A3" s="1" t="s">
        <v>8</v>
      </c>
      <c r="B3" s="1"/>
      <c r="C3" s="5"/>
      <c r="D3" s="5"/>
      <c r="E3" s="5"/>
      <c r="F3" s="5"/>
      <c r="G3" s="5"/>
      <c r="H3" s="1"/>
      <c r="I3" s="5"/>
      <c r="J3" s="1"/>
      <c r="K3" s="1"/>
      <c r="L3" s="1"/>
      <c r="M3" s="1"/>
      <c r="N3" s="1"/>
      <c r="O3" s="1"/>
      <c r="P3" s="1"/>
      <c r="Q3" s="1"/>
      <c r="R3" s="1"/>
      <c r="S3" s="5"/>
      <c r="T3" s="5"/>
      <c r="U3" s="5"/>
      <c r="V3" s="5"/>
      <c r="W3" s="5"/>
      <c r="X3" s="6"/>
      <c r="Y3" s="6"/>
      <c r="Z3" s="6"/>
      <c r="AA3" s="6"/>
      <c r="AB3" s="6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5"/>
      <c r="AZ3" s="5"/>
      <c r="BA3" s="5"/>
      <c r="BB3" s="1"/>
      <c r="BC3" s="1"/>
      <c r="BD3" s="1"/>
      <c r="BE3" s="1"/>
      <c r="BF3" s="1"/>
      <c r="BG3" s="4" t="s">
        <v>18</v>
      </c>
      <c r="BH3" s="4" t="s">
        <v>19</v>
      </c>
      <c r="BI3" s="4" t="s">
        <v>12</v>
      </c>
      <c r="BJ3" s="4" t="s">
        <v>20</v>
      </c>
      <c r="BK3" s="4" t="s">
        <v>14</v>
      </c>
      <c r="BL3" s="4" t="s">
        <v>21</v>
      </c>
      <c r="BM3" s="4" t="s">
        <v>22</v>
      </c>
      <c r="BN3" s="4" t="s">
        <v>23</v>
      </c>
      <c r="BO3" s="4" t="s">
        <v>24</v>
      </c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</row>
    <row r="4" spans="1:170" x14ac:dyDescent="0.2">
      <c r="A4" t="s">
        <v>9</v>
      </c>
      <c r="B4" t="s">
        <v>10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0</v>
      </c>
      <c r="J4">
        <v>2</v>
      </c>
      <c r="K4">
        <v>2</v>
      </c>
      <c r="L4">
        <v>2</v>
      </c>
      <c r="M4">
        <v>2</v>
      </c>
      <c r="N4">
        <v>2</v>
      </c>
      <c r="O4">
        <v>0</v>
      </c>
      <c r="P4">
        <v>0</v>
      </c>
      <c r="Q4">
        <v>2</v>
      </c>
      <c r="R4">
        <v>2</v>
      </c>
      <c r="S4">
        <v>2</v>
      </c>
      <c r="T4">
        <v>0</v>
      </c>
      <c r="U4">
        <v>2</v>
      </c>
      <c r="V4">
        <v>2</v>
      </c>
      <c r="W4">
        <v>2</v>
      </c>
      <c r="X4">
        <v>2</v>
      </c>
      <c r="Y4">
        <v>2</v>
      </c>
      <c r="Z4">
        <v>2</v>
      </c>
      <c r="AA4">
        <v>2</v>
      </c>
      <c r="AB4">
        <v>2</v>
      </c>
      <c r="AC4">
        <v>2</v>
      </c>
      <c r="AD4">
        <v>2</v>
      </c>
      <c r="AE4">
        <v>2</v>
      </c>
      <c r="AF4">
        <v>2</v>
      </c>
      <c r="AG4">
        <v>2</v>
      </c>
      <c r="AH4">
        <v>2</v>
      </c>
      <c r="AI4">
        <v>2</v>
      </c>
      <c r="AJ4">
        <v>2</v>
      </c>
      <c r="AK4">
        <v>2</v>
      </c>
      <c r="AL4">
        <v>2</v>
      </c>
      <c r="AM4">
        <v>2</v>
      </c>
      <c r="AN4">
        <v>2</v>
      </c>
      <c r="AO4">
        <v>2</v>
      </c>
      <c r="AP4">
        <v>2</v>
      </c>
      <c r="AQ4">
        <v>2</v>
      </c>
      <c r="AR4">
        <v>2</v>
      </c>
      <c r="AS4">
        <v>2</v>
      </c>
      <c r="AT4">
        <v>2</v>
      </c>
      <c r="AU4">
        <v>2</v>
      </c>
      <c r="AV4">
        <v>2</v>
      </c>
      <c r="AW4">
        <v>2</v>
      </c>
      <c r="AX4">
        <v>2</v>
      </c>
      <c r="AY4">
        <v>2</v>
      </c>
      <c r="AZ4">
        <v>2</v>
      </c>
      <c r="BA4">
        <v>2</v>
      </c>
      <c r="BG4">
        <f>SUM(C4:BA4)</f>
        <v>94</v>
      </c>
      <c r="BH4" s="2">
        <f>SUM(C4:BA4)*100/(51*2)/100</f>
        <v>0.92156862745098034</v>
      </c>
      <c r="BI4">
        <f>COUNTIFS(C4:BA4, 2 )</f>
        <v>47</v>
      </c>
      <c r="BJ4" s="2">
        <f>COUNTIFS(C4:BA4, 2 )*100/51/100</f>
        <v>0.92156862745098034</v>
      </c>
      <c r="BK4">
        <f>SUMIF(C4:BA4, 1 )</f>
        <v>0</v>
      </c>
      <c r="BL4" s="2">
        <f>SUMIF(C4:BA4, 1 )*100/51/100</f>
        <v>0</v>
      </c>
      <c r="BM4">
        <f>COUNTIFS(C4:BA4, 0 )</f>
        <v>4</v>
      </c>
      <c r="BN4" s="2">
        <f>COUNTIFS(C4:BA4, 0 )*100/51/100</f>
        <v>7.8431372549019607E-2</v>
      </c>
      <c r="BO4">
        <f>COUNTIFS(C4:BA4, 2 )+COUNTIFS(C4:BA4, 1 )+COUNTIFS(C4:BA4, 0 )</f>
        <v>51</v>
      </c>
    </row>
    <row r="5" spans="1:170" x14ac:dyDescent="0.2">
      <c r="A5" t="s">
        <v>9</v>
      </c>
      <c r="B5" t="s">
        <v>11</v>
      </c>
      <c r="C5">
        <v>1</v>
      </c>
      <c r="D5">
        <v>0</v>
      </c>
      <c r="E5">
        <v>0</v>
      </c>
      <c r="F5">
        <v>2</v>
      </c>
      <c r="G5">
        <v>2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G5">
        <f>SUM(C5:BA5)</f>
        <v>6</v>
      </c>
      <c r="BH5" s="2">
        <f>SUM(C5:BA5)*100/(51*2)/100</f>
        <v>5.8823529411764712E-2</v>
      </c>
      <c r="BI5">
        <f>COUNTIFS(C5:BA5, 2 )</f>
        <v>2</v>
      </c>
      <c r="BJ5" s="2">
        <f>COUNTIFS(C5:BA5, 2 )*100/51/100</f>
        <v>3.9215686274509803E-2</v>
      </c>
      <c r="BK5">
        <f>SUMIF(C5:BA5, 1 )</f>
        <v>2</v>
      </c>
      <c r="BL5" s="2">
        <f>SUMIF(C5:BA5, 1 )*100/51/100</f>
        <v>3.9215686274509803E-2</v>
      </c>
      <c r="BM5">
        <f>COUNTIFS(C5:BA5, 0 )</f>
        <v>47</v>
      </c>
      <c r="BN5" s="2">
        <f>COUNTIFS(C5:BA5, 0 )*100/51/100</f>
        <v>0.92156862745098034</v>
      </c>
      <c r="BO5">
        <f>COUNTIFS(C5:BA5, 2 )+COUNTIFS(C5:BA5, 1 )+COUNTIFS(C5:BA5, 0 )</f>
        <v>51</v>
      </c>
    </row>
    <row r="7" spans="1:170" x14ac:dyDescent="0.2">
      <c r="BJ7" s="3">
        <f>AVERAGE(BJ4:BJ5)</f>
        <v>0.48039215686274506</v>
      </c>
    </row>
    <row r="9" spans="1:170" x14ac:dyDescent="0.2">
      <c r="B9" t="s">
        <v>12</v>
      </c>
      <c r="C9">
        <f t="shared" ref="C9" si="0">COUNTIFS(C4:C5, 2)</f>
        <v>1</v>
      </c>
      <c r="D9">
        <f t="shared" ref="D9:AH9" si="1">COUNTIFS(D4:D5, 2)</f>
        <v>1</v>
      </c>
      <c r="E9">
        <f t="shared" si="1"/>
        <v>1</v>
      </c>
      <c r="F9">
        <f t="shared" si="1"/>
        <v>2</v>
      </c>
      <c r="G9">
        <f t="shared" si="1"/>
        <v>2</v>
      </c>
      <c r="H9">
        <f t="shared" si="1"/>
        <v>1</v>
      </c>
      <c r="I9">
        <f t="shared" si="1"/>
        <v>0</v>
      </c>
      <c r="J9">
        <f t="shared" si="1"/>
        <v>1</v>
      </c>
      <c r="K9">
        <f t="shared" si="1"/>
        <v>1</v>
      </c>
      <c r="L9">
        <f t="shared" si="1"/>
        <v>1</v>
      </c>
      <c r="M9">
        <f t="shared" si="1"/>
        <v>1</v>
      </c>
      <c r="N9">
        <f t="shared" si="1"/>
        <v>1</v>
      </c>
      <c r="O9">
        <f t="shared" si="1"/>
        <v>0</v>
      </c>
      <c r="P9">
        <f t="shared" si="1"/>
        <v>0</v>
      </c>
      <c r="Q9">
        <f t="shared" si="1"/>
        <v>1</v>
      </c>
      <c r="R9">
        <f t="shared" si="1"/>
        <v>1</v>
      </c>
      <c r="S9">
        <f t="shared" si="1"/>
        <v>1</v>
      </c>
      <c r="T9">
        <f t="shared" si="1"/>
        <v>0</v>
      </c>
      <c r="U9">
        <f t="shared" si="1"/>
        <v>1</v>
      </c>
      <c r="V9">
        <f t="shared" si="1"/>
        <v>1</v>
      </c>
      <c r="W9">
        <f t="shared" si="1"/>
        <v>1</v>
      </c>
      <c r="X9">
        <f>COUNTIFS(X4:X5, 2)</f>
        <v>1</v>
      </c>
      <c r="Y9">
        <f>COUNTIFS(Y4:Y5, 2)</f>
        <v>1</v>
      </c>
      <c r="Z9">
        <f>COUNTIFS(Z4:Z5, 2)</f>
        <v>1</v>
      </c>
      <c r="AA9">
        <f>COUNTIFS(AA4:AA5, 2)</f>
        <v>1</v>
      </c>
      <c r="AB9">
        <f>COUNTIFS(AB4:AB5, 2)</f>
        <v>1</v>
      </c>
      <c r="AC9">
        <f t="shared" si="1"/>
        <v>1</v>
      </c>
      <c r="AD9">
        <f t="shared" si="1"/>
        <v>1</v>
      </c>
      <c r="AE9">
        <f t="shared" si="1"/>
        <v>1</v>
      </c>
      <c r="AF9">
        <f t="shared" si="1"/>
        <v>1</v>
      </c>
      <c r="AG9">
        <f t="shared" si="1"/>
        <v>1</v>
      </c>
      <c r="AH9">
        <f t="shared" si="1"/>
        <v>1</v>
      </c>
      <c r="AI9">
        <f t="shared" ref="AI9:BA9" si="2">COUNTIFS(AI4:AI5, 2)</f>
        <v>1</v>
      </c>
      <c r="AJ9">
        <f t="shared" si="2"/>
        <v>1</v>
      </c>
      <c r="AK9">
        <f t="shared" si="2"/>
        <v>1</v>
      </c>
      <c r="AL9">
        <f t="shared" si="2"/>
        <v>1</v>
      </c>
      <c r="AM9">
        <f t="shared" si="2"/>
        <v>1</v>
      </c>
      <c r="AN9">
        <f t="shared" si="2"/>
        <v>1</v>
      </c>
      <c r="AO9">
        <f t="shared" si="2"/>
        <v>1</v>
      </c>
      <c r="AP9">
        <f t="shared" si="2"/>
        <v>1</v>
      </c>
      <c r="AQ9">
        <f t="shared" si="2"/>
        <v>1</v>
      </c>
      <c r="AR9">
        <f t="shared" si="2"/>
        <v>1</v>
      </c>
      <c r="AS9">
        <f t="shared" si="2"/>
        <v>1</v>
      </c>
      <c r="AT9">
        <f t="shared" si="2"/>
        <v>1</v>
      </c>
      <c r="AU9">
        <f t="shared" si="2"/>
        <v>1</v>
      </c>
      <c r="AV9">
        <f t="shared" si="2"/>
        <v>1</v>
      </c>
      <c r="AW9">
        <f t="shared" si="2"/>
        <v>1</v>
      </c>
      <c r="AX9">
        <f t="shared" si="2"/>
        <v>1</v>
      </c>
      <c r="AY9">
        <f t="shared" si="2"/>
        <v>1</v>
      </c>
      <c r="AZ9">
        <f t="shared" si="2"/>
        <v>1</v>
      </c>
      <c r="BA9">
        <f t="shared" si="2"/>
        <v>1</v>
      </c>
    </row>
    <row r="10" spans="1:170" x14ac:dyDescent="0.2">
      <c r="B10" t="s">
        <v>13</v>
      </c>
      <c r="C10" s="2">
        <f t="shared" ref="C10" si="3">COUNTIFS(C4:C5, 2)*100/2/100</f>
        <v>0.5</v>
      </c>
      <c r="D10" s="2">
        <f t="shared" ref="D10:AH10" si="4">COUNTIFS(D4:D5, 2)*100/2/100</f>
        <v>0.5</v>
      </c>
      <c r="E10" s="2">
        <f t="shared" si="4"/>
        <v>0.5</v>
      </c>
      <c r="F10" s="2">
        <f t="shared" si="4"/>
        <v>1</v>
      </c>
      <c r="G10" s="2">
        <f t="shared" si="4"/>
        <v>1</v>
      </c>
      <c r="H10" s="2">
        <f t="shared" si="4"/>
        <v>0.5</v>
      </c>
      <c r="I10" s="2">
        <f t="shared" si="4"/>
        <v>0</v>
      </c>
      <c r="J10" s="2">
        <f t="shared" si="4"/>
        <v>0.5</v>
      </c>
      <c r="K10" s="2">
        <f t="shared" si="4"/>
        <v>0.5</v>
      </c>
      <c r="L10" s="2">
        <f t="shared" si="4"/>
        <v>0.5</v>
      </c>
      <c r="M10" s="2">
        <f t="shared" si="4"/>
        <v>0.5</v>
      </c>
      <c r="N10" s="2">
        <f t="shared" si="4"/>
        <v>0.5</v>
      </c>
      <c r="O10" s="2">
        <f t="shared" si="4"/>
        <v>0</v>
      </c>
      <c r="P10" s="2">
        <f t="shared" si="4"/>
        <v>0</v>
      </c>
      <c r="Q10" s="2">
        <f t="shared" si="4"/>
        <v>0.5</v>
      </c>
      <c r="R10" s="2">
        <f t="shared" si="4"/>
        <v>0.5</v>
      </c>
      <c r="S10" s="2">
        <f t="shared" si="4"/>
        <v>0.5</v>
      </c>
      <c r="T10" s="2">
        <f t="shared" si="4"/>
        <v>0</v>
      </c>
      <c r="U10" s="2">
        <f t="shared" si="4"/>
        <v>0.5</v>
      </c>
      <c r="V10" s="2">
        <f t="shared" si="4"/>
        <v>0.5</v>
      </c>
      <c r="W10" s="2">
        <f t="shared" si="4"/>
        <v>0.5</v>
      </c>
      <c r="X10" s="2">
        <f>COUNTIFS(X4:X5, 2)*100/2/100</f>
        <v>0.5</v>
      </c>
      <c r="Y10" s="2">
        <f>COUNTIFS(Y4:Y5, 2)*100/2/100</f>
        <v>0.5</v>
      </c>
      <c r="Z10" s="2">
        <f>COUNTIFS(Z4:Z5, 2)*100/2/100</f>
        <v>0.5</v>
      </c>
      <c r="AA10" s="2">
        <f>COUNTIFS(AA4:AA5, 2)*100/2/100</f>
        <v>0.5</v>
      </c>
      <c r="AB10" s="2">
        <f>COUNTIFS(AB4:AB5, 2)*100/2/100</f>
        <v>0.5</v>
      </c>
      <c r="AC10" s="2">
        <f t="shared" si="4"/>
        <v>0.5</v>
      </c>
      <c r="AD10" s="2">
        <f t="shared" si="4"/>
        <v>0.5</v>
      </c>
      <c r="AE10" s="2">
        <f t="shared" si="4"/>
        <v>0.5</v>
      </c>
      <c r="AF10" s="2">
        <f t="shared" si="4"/>
        <v>0.5</v>
      </c>
      <c r="AG10" s="2">
        <f t="shared" si="4"/>
        <v>0.5</v>
      </c>
      <c r="AH10" s="2">
        <f t="shared" si="4"/>
        <v>0.5</v>
      </c>
      <c r="AI10" s="2">
        <f t="shared" ref="AI10:BA10" si="5">COUNTIFS(AI4:AI5, 2)*100/2/100</f>
        <v>0.5</v>
      </c>
      <c r="AJ10" s="2">
        <f t="shared" si="5"/>
        <v>0.5</v>
      </c>
      <c r="AK10" s="2">
        <f t="shared" si="5"/>
        <v>0.5</v>
      </c>
      <c r="AL10" s="2">
        <f t="shared" si="5"/>
        <v>0.5</v>
      </c>
      <c r="AM10" s="2">
        <f t="shared" si="5"/>
        <v>0.5</v>
      </c>
      <c r="AN10" s="2">
        <f t="shared" si="5"/>
        <v>0.5</v>
      </c>
      <c r="AO10" s="2">
        <f t="shared" si="5"/>
        <v>0.5</v>
      </c>
      <c r="AP10" s="2">
        <f t="shared" si="5"/>
        <v>0.5</v>
      </c>
      <c r="AQ10" s="2">
        <f t="shared" si="5"/>
        <v>0.5</v>
      </c>
      <c r="AR10" s="2">
        <f t="shared" si="5"/>
        <v>0.5</v>
      </c>
      <c r="AS10" s="2">
        <f t="shared" si="5"/>
        <v>0.5</v>
      </c>
      <c r="AT10" s="2">
        <f t="shared" si="5"/>
        <v>0.5</v>
      </c>
      <c r="AU10" s="2">
        <f t="shared" si="5"/>
        <v>0.5</v>
      </c>
      <c r="AV10" s="2">
        <f t="shared" si="5"/>
        <v>0.5</v>
      </c>
      <c r="AW10" s="2">
        <f t="shared" si="5"/>
        <v>0.5</v>
      </c>
      <c r="AX10" s="2">
        <f t="shared" si="5"/>
        <v>0.5</v>
      </c>
      <c r="AY10" s="2">
        <f t="shared" si="5"/>
        <v>0.5</v>
      </c>
      <c r="AZ10" s="2">
        <f t="shared" si="5"/>
        <v>0.5</v>
      </c>
      <c r="BA10" s="2">
        <f t="shared" si="5"/>
        <v>0.5</v>
      </c>
    </row>
    <row r="11" spans="1:170" x14ac:dyDescent="0.2">
      <c r="B11" t="s">
        <v>14</v>
      </c>
      <c r="C11">
        <f t="shared" ref="C11" si="6">COUNTIFS(C4:C5, 1)</f>
        <v>1</v>
      </c>
      <c r="D11">
        <f t="shared" ref="D11:AH11" si="7">COUNTIFS(D4:D5, 1)</f>
        <v>0</v>
      </c>
      <c r="E11">
        <f t="shared" si="7"/>
        <v>0</v>
      </c>
      <c r="F11">
        <f t="shared" si="7"/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M11">
        <f t="shared" si="7"/>
        <v>0</v>
      </c>
      <c r="N11">
        <f t="shared" si="7"/>
        <v>0</v>
      </c>
      <c r="O11">
        <f t="shared" si="7"/>
        <v>0</v>
      </c>
      <c r="P11">
        <f t="shared" si="7"/>
        <v>0</v>
      </c>
      <c r="Q11">
        <f t="shared" si="7"/>
        <v>0</v>
      </c>
      <c r="R11">
        <f t="shared" si="7"/>
        <v>0</v>
      </c>
      <c r="S11">
        <f t="shared" si="7"/>
        <v>0</v>
      </c>
      <c r="T11">
        <f t="shared" si="7"/>
        <v>0</v>
      </c>
      <c r="U11">
        <f t="shared" si="7"/>
        <v>0</v>
      </c>
      <c r="V11">
        <f t="shared" si="7"/>
        <v>0</v>
      </c>
      <c r="W11">
        <f t="shared" si="7"/>
        <v>0</v>
      </c>
      <c r="X11">
        <f>COUNTIFS(X4:X5, 1)</f>
        <v>0</v>
      </c>
      <c r="Y11">
        <f>COUNTIFS(Y4:Y5, 1)</f>
        <v>0</v>
      </c>
      <c r="Z11">
        <f>COUNTIFS(Z4:Z5, 1)</f>
        <v>0</v>
      </c>
      <c r="AA11">
        <f>COUNTIFS(AA4:AA5, 1)</f>
        <v>0</v>
      </c>
      <c r="AB11">
        <f>COUNTIFS(AB4:AB5, 1)</f>
        <v>0</v>
      </c>
      <c r="AC11">
        <f t="shared" si="7"/>
        <v>0</v>
      </c>
      <c r="AD11">
        <f t="shared" si="7"/>
        <v>0</v>
      </c>
      <c r="AE11">
        <f t="shared" si="7"/>
        <v>0</v>
      </c>
      <c r="AF11">
        <f t="shared" si="7"/>
        <v>0</v>
      </c>
      <c r="AG11">
        <f t="shared" si="7"/>
        <v>0</v>
      </c>
      <c r="AH11">
        <f t="shared" si="7"/>
        <v>0</v>
      </c>
      <c r="AI11">
        <f t="shared" ref="AI11:BA11" si="8">COUNTIFS(AI4:AI5, 1)</f>
        <v>0</v>
      </c>
      <c r="AJ11">
        <f t="shared" si="8"/>
        <v>0</v>
      </c>
      <c r="AK11">
        <f t="shared" si="8"/>
        <v>0</v>
      </c>
      <c r="AL11">
        <f t="shared" si="8"/>
        <v>0</v>
      </c>
      <c r="AM11">
        <f t="shared" si="8"/>
        <v>0</v>
      </c>
      <c r="AN11">
        <f t="shared" si="8"/>
        <v>0</v>
      </c>
      <c r="AO11">
        <f t="shared" si="8"/>
        <v>0</v>
      </c>
      <c r="AP11">
        <f t="shared" si="8"/>
        <v>0</v>
      </c>
      <c r="AQ11">
        <f t="shared" si="8"/>
        <v>0</v>
      </c>
      <c r="AR11">
        <f t="shared" si="8"/>
        <v>0</v>
      </c>
      <c r="AS11">
        <f t="shared" si="8"/>
        <v>0</v>
      </c>
      <c r="AT11">
        <f t="shared" si="8"/>
        <v>0</v>
      </c>
      <c r="AU11">
        <f t="shared" si="8"/>
        <v>0</v>
      </c>
      <c r="AV11">
        <f t="shared" si="8"/>
        <v>0</v>
      </c>
      <c r="AW11">
        <f t="shared" si="8"/>
        <v>0</v>
      </c>
      <c r="AX11">
        <f t="shared" si="8"/>
        <v>0</v>
      </c>
      <c r="AY11">
        <f t="shared" si="8"/>
        <v>0</v>
      </c>
      <c r="AZ11">
        <f t="shared" si="8"/>
        <v>0</v>
      </c>
      <c r="BA11">
        <f t="shared" si="8"/>
        <v>1</v>
      </c>
    </row>
    <row r="12" spans="1:170" x14ac:dyDescent="0.2">
      <c r="B12" t="s">
        <v>15</v>
      </c>
      <c r="C12" s="2">
        <f t="shared" ref="C12" si="9">COUNTIFS(C4:C5, 1)*100/2/100</f>
        <v>0.5</v>
      </c>
      <c r="D12" s="2">
        <f t="shared" ref="D12:AH12" si="10">COUNTIFS(D4:D5, 1)*100/2/100</f>
        <v>0</v>
      </c>
      <c r="E12" s="2">
        <f t="shared" si="10"/>
        <v>0</v>
      </c>
      <c r="F12" s="2">
        <f t="shared" si="10"/>
        <v>0</v>
      </c>
      <c r="G12" s="2">
        <f t="shared" si="10"/>
        <v>0</v>
      </c>
      <c r="H12" s="2">
        <f t="shared" si="10"/>
        <v>0</v>
      </c>
      <c r="I12" s="2">
        <f t="shared" si="10"/>
        <v>0</v>
      </c>
      <c r="J12" s="2">
        <f t="shared" si="10"/>
        <v>0</v>
      </c>
      <c r="K12" s="2">
        <f t="shared" si="10"/>
        <v>0</v>
      </c>
      <c r="L12" s="2">
        <f t="shared" si="10"/>
        <v>0</v>
      </c>
      <c r="M12" s="2">
        <f t="shared" si="10"/>
        <v>0</v>
      </c>
      <c r="N12" s="2">
        <f t="shared" si="10"/>
        <v>0</v>
      </c>
      <c r="O12" s="2">
        <f t="shared" si="10"/>
        <v>0</v>
      </c>
      <c r="P12" s="2">
        <f t="shared" si="10"/>
        <v>0</v>
      </c>
      <c r="Q12" s="2">
        <f t="shared" si="10"/>
        <v>0</v>
      </c>
      <c r="R12" s="2">
        <f t="shared" si="10"/>
        <v>0</v>
      </c>
      <c r="S12" s="2">
        <f t="shared" si="10"/>
        <v>0</v>
      </c>
      <c r="T12" s="2">
        <f t="shared" si="10"/>
        <v>0</v>
      </c>
      <c r="U12" s="2">
        <f t="shared" si="10"/>
        <v>0</v>
      </c>
      <c r="V12" s="2">
        <f t="shared" si="10"/>
        <v>0</v>
      </c>
      <c r="W12" s="2">
        <f t="shared" si="10"/>
        <v>0</v>
      </c>
      <c r="X12" s="2">
        <f>COUNTIFS(X4:X5, 1)*100/2/100</f>
        <v>0</v>
      </c>
      <c r="Y12" s="2">
        <f>COUNTIFS(Y4:Y5, 1)*100/2/100</f>
        <v>0</v>
      </c>
      <c r="Z12" s="2">
        <f>COUNTIFS(Z4:Z5, 1)*100/2/100</f>
        <v>0</v>
      </c>
      <c r="AA12" s="2">
        <f>COUNTIFS(AA4:AA5, 1)*100/2/100</f>
        <v>0</v>
      </c>
      <c r="AB12" s="2">
        <f>COUNTIFS(AB4:AB5, 1)*100/2/100</f>
        <v>0</v>
      </c>
      <c r="AC12" s="2">
        <f t="shared" si="10"/>
        <v>0</v>
      </c>
      <c r="AD12" s="2">
        <f t="shared" si="10"/>
        <v>0</v>
      </c>
      <c r="AE12" s="2">
        <f t="shared" si="10"/>
        <v>0</v>
      </c>
      <c r="AF12" s="2">
        <f t="shared" si="10"/>
        <v>0</v>
      </c>
      <c r="AG12" s="2">
        <f t="shared" si="10"/>
        <v>0</v>
      </c>
      <c r="AH12" s="2">
        <f t="shared" si="10"/>
        <v>0</v>
      </c>
      <c r="AI12" s="2">
        <f t="shared" ref="AI12:BA12" si="11">COUNTIFS(AI4:AI5, 1)*100/2/100</f>
        <v>0</v>
      </c>
      <c r="AJ12" s="2">
        <f t="shared" si="11"/>
        <v>0</v>
      </c>
      <c r="AK12" s="2">
        <f t="shared" si="11"/>
        <v>0</v>
      </c>
      <c r="AL12" s="2">
        <f t="shared" si="11"/>
        <v>0</v>
      </c>
      <c r="AM12" s="2">
        <f t="shared" si="11"/>
        <v>0</v>
      </c>
      <c r="AN12" s="2">
        <f t="shared" si="11"/>
        <v>0</v>
      </c>
      <c r="AO12" s="2">
        <f t="shared" si="11"/>
        <v>0</v>
      </c>
      <c r="AP12" s="2">
        <f t="shared" si="11"/>
        <v>0</v>
      </c>
      <c r="AQ12" s="2">
        <f t="shared" si="11"/>
        <v>0</v>
      </c>
      <c r="AR12" s="2">
        <f t="shared" si="11"/>
        <v>0</v>
      </c>
      <c r="AS12" s="2">
        <f t="shared" si="11"/>
        <v>0</v>
      </c>
      <c r="AT12" s="2">
        <f t="shared" si="11"/>
        <v>0</v>
      </c>
      <c r="AU12" s="2">
        <f t="shared" si="11"/>
        <v>0</v>
      </c>
      <c r="AV12" s="2">
        <f t="shared" si="11"/>
        <v>0</v>
      </c>
      <c r="AW12" s="2">
        <f t="shared" si="11"/>
        <v>0</v>
      </c>
      <c r="AX12" s="2">
        <f t="shared" si="11"/>
        <v>0</v>
      </c>
      <c r="AY12" s="2">
        <f t="shared" si="11"/>
        <v>0</v>
      </c>
      <c r="AZ12" s="2">
        <f t="shared" si="11"/>
        <v>0</v>
      </c>
      <c r="BA12" s="2">
        <f t="shared" si="11"/>
        <v>0.5</v>
      </c>
    </row>
    <row r="13" spans="1:170" x14ac:dyDescent="0.2">
      <c r="B13" t="s">
        <v>16</v>
      </c>
      <c r="C13">
        <f t="shared" ref="C13" si="12">COUNTIFS(C4:C5, 0)</f>
        <v>0</v>
      </c>
      <c r="D13">
        <f t="shared" ref="D13:AH13" si="13">COUNTIFS(D4:D5, 0)</f>
        <v>1</v>
      </c>
      <c r="E13">
        <f t="shared" si="13"/>
        <v>1</v>
      </c>
      <c r="F13">
        <f t="shared" si="13"/>
        <v>0</v>
      </c>
      <c r="G13">
        <f t="shared" si="13"/>
        <v>0</v>
      </c>
      <c r="H13">
        <f t="shared" si="13"/>
        <v>1</v>
      </c>
      <c r="I13">
        <f t="shared" si="13"/>
        <v>2</v>
      </c>
      <c r="J13">
        <f t="shared" si="13"/>
        <v>1</v>
      </c>
      <c r="K13">
        <f t="shared" si="13"/>
        <v>1</v>
      </c>
      <c r="L13">
        <f t="shared" si="13"/>
        <v>1</v>
      </c>
      <c r="M13">
        <f t="shared" si="13"/>
        <v>1</v>
      </c>
      <c r="N13">
        <f t="shared" si="13"/>
        <v>1</v>
      </c>
      <c r="O13">
        <f t="shared" si="13"/>
        <v>2</v>
      </c>
      <c r="P13">
        <f t="shared" si="13"/>
        <v>2</v>
      </c>
      <c r="Q13">
        <f t="shared" si="13"/>
        <v>1</v>
      </c>
      <c r="R13">
        <f t="shared" si="13"/>
        <v>1</v>
      </c>
      <c r="S13">
        <f t="shared" si="13"/>
        <v>1</v>
      </c>
      <c r="T13">
        <f t="shared" si="13"/>
        <v>2</v>
      </c>
      <c r="U13">
        <f t="shared" si="13"/>
        <v>1</v>
      </c>
      <c r="V13">
        <f t="shared" si="13"/>
        <v>1</v>
      </c>
      <c r="W13">
        <f t="shared" si="13"/>
        <v>1</v>
      </c>
      <c r="X13">
        <f>COUNTIFS(X4:X5, 0)</f>
        <v>1</v>
      </c>
      <c r="Y13">
        <f>COUNTIFS(Y4:Y5, 0)</f>
        <v>1</v>
      </c>
      <c r="Z13">
        <f>COUNTIFS(Z4:Z5, 0)</f>
        <v>1</v>
      </c>
      <c r="AA13">
        <f>COUNTIFS(AA4:AA5, 0)</f>
        <v>1</v>
      </c>
      <c r="AB13">
        <f>COUNTIFS(AB4:AB5, 0)</f>
        <v>1</v>
      </c>
      <c r="AC13">
        <f t="shared" si="13"/>
        <v>1</v>
      </c>
      <c r="AD13">
        <f t="shared" si="13"/>
        <v>1</v>
      </c>
      <c r="AE13">
        <f t="shared" si="13"/>
        <v>1</v>
      </c>
      <c r="AF13">
        <f t="shared" si="13"/>
        <v>1</v>
      </c>
      <c r="AG13">
        <f t="shared" si="13"/>
        <v>1</v>
      </c>
      <c r="AH13">
        <f t="shared" si="13"/>
        <v>1</v>
      </c>
      <c r="AI13">
        <f t="shared" ref="AI13:BA13" si="14">COUNTIFS(AI4:AI5, 0)</f>
        <v>1</v>
      </c>
      <c r="AJ13">
        <f t="shared" si="14"/>
        <v>1</v>
      </c>
      <c r="AK13">
        <f t="shared" si="14"/>
        <v>1</v>
      </c>
      <c r="AL13">
        <f t="shared" si="14"/>
        <v>1</v>
      </c>
      <c r="AM13">
        <f t="shared" si="14"/>
        <v>1</v>
      </c>
      <c r="AN13">
        <f t="shared" si="14"/>
        <v>1</v>
      </c>
      <c r="AO13">
        <f t="shared" si="14"/>
        <v>1</v>
      </c>
      <c r="AP13">
        <f t="shared" si="14"/>
        <v>1</v>
      </c>
      <c r="AQ13">
        <f t="shared" si="14"/>
        <v>1</v>
      </c>
      <c r="AR13">
        <f t="shared" si="14"/>
        <v>1</v>
      </c>
      <c r="AS13">
        <f t="shared" si="14"/>
        <v>1</v>
      </c>
      <c r="AT13">
        <f t="shared" si="14"/>
        <v>1</v>
      </c>
      <c r="AU13">
        <f t="shared" si="14"/>
        <v>1</v>
      </c>
      <c r="AV13">
        <f t="shared" si="14"/>
        <v>1</v>
      </c>
      <c r="AW13">
        <f t="shared" si="14"/>
        <v>1</v>
      </c>
      <c r="AX13">
        <f t="shared" si="14"/>
        <v>1</v>
      </c>
      <c r="AY13">
        <f t="shared" si="14"/>
        <v>1</v>
      </c>
      <c r="AZ13">
        <f t="shared" si="14"/>
        <v>1</v>
      </c>
      <c r="BA13">
        <f t="shared" si="14"/>
        <v>0</v>
      </c>
    </row>
    <row r="14" spans="1:170" x14ac:dyDescent="0.2">
      <c r="B14" t="s">
        <v>17</v>
      </c>
      <c r="C14" s="2">
        <f t="shared" ref="C14" si="15">COUNTIFS(C4:C5, 0)*100/2/100</f>
        <v>0</v>
      </c>
      <c r="D14" s="2">
        <f t="shared" ref="D14:AH14" si="16">COUNTIFS(D4:D5, 0)*100/2/100</f>
        <v>0.5</v>
      </c>
      <c r="E14" s="2">
        <f t="shared" si="16"/>
        <v>0.5</v>
      </c>
      <c r="F14" s="2">
        <f t="shared" si="16"/>
        <v>0</v>
      </c>
      <c r="G14" s="2">
        <f t="shared" si="16"/>
        <v>0</v>
      </c>
      <c r="H14" s="2">
        <f t="shared" si="16"/>
        <v>0.5</v>
      </c>
      <c r="I14" s="2">
        <f t="shared" si="16"/>
        <v>1</v>
      </c>
      <c r="J14" s="2">
        <f t="shared" si="16"/>
        <v>0.5</v>
      </c>
      <c r="K14" s="2">
        <f t="shared" si="16"/>
        <v>0.5</v>
      </c>
      <c r="L14" s="2">
        <f t="shared" si="16"/>
        <v>0.5</v>
      </c>
      <c r="M14" s="2">
        <f t="shared" si="16"/>
        <v>0.5</v>
      </c>
      <c r="N14" s="2">
        <f t="shared" si="16"/>
        <v>0.5</v>
      </c>
      <c r="O14" s="2">
        <f t="shared" si="16"/>
        <v>1</v>
      </c>
      <c r="P14" s="2">
        <f t="shared" si="16"/>
        <v>1</v>
      </c>
      <c r="Q14" s="2">
        <f t="shared" si="16"/>
        <v>0.5</v>
      </c>
      <c r="R14" s="2">
        <f t="shared" si="16"/>
        <v>0.5</v>
      </c>
      <c r="S14" s="2">
        <f t="shared" si="16"/>
        <v>0.5</v>
      </c>
      <c r="T14" s="2">
        <f t="shared" si="16"/>
        <v>1</v>
      </c>
      <c r="U14" s="2">
        <f t="shared" si="16"/>
        <v>0.5</v>
      </c>
      <c r="V14" s="2">
        <f t="shared" si="16"/>
        <v>0.5</v>
      </c>
      <c r="W14" s="2">
        <f t="shared" si="16"/>
        <v>0.5</v>
      </c>
      <c r="X14" s="2">
        <f>COUNTIFS(X4:X5, 0)*100/2/100</f>
        <v>0.5</v>
      </c>
      <c r="Y14" s="2">
        <f>COUNTIFS(Y4:Y5, 0)*100/2/100</f>
        <v>0.5</v>
      </c>
      <c r="Z14" s="2">
        <f>COUNTIFS(Z4:Z5, 0)*100/2/100</f>
        <v>0.5</v>
      </c>
      <c r="AA14" s="2">
        <f>COUNTIFS(AA4:AA5, 0)*100/2/100</f>
        <v>0.5</v>
      </c>
      <c r="AB14" s="2">
        <f>COUNTIFS(AB4:AB5, 0)*100/2/100</f>
        <v>0.5</v>
      </c>
      <c r="AC14" s="2">
        <f t="shared" si="16"/>
        <v>0.5</v>
      </c>
      <c r="AD14" s="2">
        <f t="shared" si="16"/>
        <v>0.5</v>
      </c>
      <c r="AE14" s="2">
        <f t="shared" si="16"/>
        <v>0.5</v>
      </c>
      <c r="AF14" s="2">
        <f t="shared" si="16"/>
        <v>0.5</v>
      </c>
      <c r="AG14" s="2">
        <f t="shared" si="16"/>
        <v>0.5</v>
      </c>
      <c r="AH14" s="2">
        <f t="shared" si="16"/>
        <v>0.5</v>
      </c>
      <c r="AI14" s="2">
        <f t="shared" ref="AI14:BA14" si="17">COUNTIFS(AI4:AI5, 0)*100/2/100</f>
        <v>0.5</v>
      </c>
      <c r="AJ14" s="2">
        <f t="shared" si="17"/>
        <v>0.5</v>
      </c>
      <c r="AK14" s="2">
        <f t="shared" si="17"/>
        <v>0.5</v>
      </c>
      <c r="AL14" s="2">
        <f t="shared" si="17"/>
        <v>0.5</v>
      </c>
      <c r="AM14" s="2">
        <f t="shared" si="17"/>
        <v>0.5</v>
      </c>
      <c r="AN14" s="2">
        <f t="shared" si="17"/>
        <v>0.5</v>
      </c>
      <c r="AO14" s="2">
        <f t="shared" si="17"/>
        <v>0.5</v>
      </c>
      <c r="AP14" s="2">
        <f t="shared" si="17"/>
        <v>0.5</v>
      </c>
      <c r="AQ14" s="2">
        <f t="shared" si="17"/>
        <v>0.5</v>
      </c>
      <c r="AR14" s="2">
        <f t="shared" si="17"/>
        <v>0.5</v>
      </c>
      <c r="AS14" s="2">
        <f t="shared" si="17"/>
        <v>0.5</v>
      </c>
      <c r="AT14" s="2">
        <f t="shared" si="17"/>
        <v>0.5</v>
      </c>
      <c r="AU14" s="2">
        <f t="shared" si="17"/>
        <v>0.5</v>
      </c>
      <c r="AV14" s="2">
        <f t="shared" si="17"/>
        <v>0.5</v>
      </c>
      <c r="AW14" s="2">
        <f t="shared" si="17"/>
        <v>0.5</v>
      </c>
      <c r="AX14" s="2">
        <f t="shared" si="17"/>
        <v>0.5</v>
      </c>
      <c r="AY14" s="2">
        <f t="shared" si="17"/>
        <v>0.5</v>
      </c>
      <c r="AZ14" s="2">
        <f t="shared" si="17"/>
        <v>0.5</v>
      </c>
      <c r="BA14" s="2">
        <f t="shared" si="17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B1"/>
    <mergeCell ref="A2:B2"/>
  </mergeCells>
  <pageMargins left="0.75" right="0.75" top="1" bottom="1" header="0.3" footer="0.3"/>
  <pageSetup paperSize="9" orientation="portrait" r:id="rId1"/>
  <headerFooter>
    <oddHeader>&amp;CШапка листа</oddHeader>
    <oddFooter>&amp;L&amp;BООДиО&amp;RСтраница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ООДиО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Тихолоз Александр Викторович</cp:lastModifiedBy>
  <dcterms:created xsi:type="dcterms:W3CDTF">2025-10-30T07:27:18Z</dcterms:created>
  <dcterms:modified xsi:type="dcterms:W3CDTF">2025-10-31T06:17:15Z</dcterms:modified>
</cp:coreProperties>
</file>